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30" activeTab="0"/>
  </bookViews>
  <sheets>
    <sheet name="Liste Jeunes" sheetId="1" r:id="rId1"/>
    <sheet name="R" sheetId="2" state="hidden" r:id="rId2"/>
  </sheets>
  <definedNames>
    <definedName name="_xlchart.v5.0" hidden="1">'R'!$T$3</definedName>
    <definedName name="_xlchart.v5.1" hidden="1">'R'!$T$4:$T$18</definedName>
    <definedName name="_xlchart.v5.2" hidden="1">'R'!$V$3</definedName>
    <definedName name="_xlchart.v5.3" hidden="1">'R'!$V$4:$V$18</definedName>
    <definedName name="_xlchart.v5.4" hidden="1">'R'!$T$3</definedName>
    <definedName name="_xlchart.v5.5" hidden="1">'R'!$T$4:$T$18</definedName>
    <definedName name="_xlchart.v5.6" hidden="1">'R'!$V$3</definedName>
    <definedName name="_xlchart.v5.7" hidden="1">'R'!$V$4:$V$18</definedName>
    <definedName name="_xlnm.Print_Area" localSheetId="0">'Liste Jeunes'!$B$1:$N$49</definedName>
  </definedNames>
  <calcPr fullCalcOnLoad="1"/>
</workbook>
</file>

<file path=xl/sharedStrings.xml><?xml version="1.0" encoding="utf-8"?>
<sst xmlns="http://schemas.openxmlformats.org/spreadsheetml/2006/main" count="143" uniqueCount="115">
  <si>
    <t>Type</t>
  </si>
  <si>
    <t>Association</t>
  </si>
  <si>
    <t>Multiaxes</t>
  </si>
  <si>
    <t>Autogire</t>
  </si>
  <si>
    <t>Hauts-de-France</t>
  </si>
  <si>
    <t>Société</t>
  </si>
  <si>
    <t>Paramoteur</t>
  </si>
  <si>
    <t>Pendulaire</t>
  </si>
  <si>
    <t>Auvergne Rhône Alpes</t>
  </si>
  <si>
    <t>Section aéroclub</t>
  </si>
  <si>
    <t>Bourgogne Franche Comté</t>
  </si>
  <si>
    <t>Occitanie</t>
  </si>
  <si>
    <t>Nouvelle Aquitaine</t>
  </si>
  <si>
    <t>Grand Est</t>
  </si>
  <si>
    <t>Normandie</t>
  </si>
  <si>
    <t>Provence Alpes Côte d'Azur</t>
  </si>
  <si>
    <t>NOM</t>
  </si>
  <si>
    <t>Prénom</t>
  </si>
  <si>
    <t>Date de naissance</t>
  </si>
  <si>
    <t>M</t>
  </si>
  <si>
    <t>Structure</t>
  </si>
  <si>
    <t>N° affiliation</t>
  </si>
  <si>
    <t>REGIONS</t>
  </si>
  <si>
    <t>via exalto</t>
  </si>
  <si>
    <t>CLASSES</t>
  </si>
  <si>
    <t>STATUTS CLUBS ULM</t>
  </si>
  <si>
    <t>Journée sécurité</t>
  </si>
  <si>
    <t>PERIODE</t>
  </si>
  <si>
    <t>Qualification</t>
  </si>
  <si>
    <t>CR01 - COMITE REGIONAL ULM AUVERGNE-RHONE-ALPES</t>
  </si>
  <si>
    <t>Sécurité des vols</t>
  </si>
  <si>
    <t>Janvier</t>
  </si>
  <si>
    <t>Élève pilote</t>
  </si>
  <si>
    <t>CR02 - COMITE REGIONAL ULM BOURGOGNE-FRANCHE-COMTE</t>
  </si>
  <si>
    <t>Stage mécanique</t>
  </si>
  <si>
    <t>Février</t>
  </si>
  <si>
    <t>F</t>
  </si>
  <si>
    <t>Pilote</t>
  </si>
  <si>
    <t xml:space="preserve">Brittany </t>
  </si>
  <si>
    <t>CR03 - COMITE REGIONAL ULM BRETAGNE</t>
  </si>
  <si>
    <t>Mars</t>
  </si>
  <si>
    <t>Stagiaire Inst.</t>
  </si>
  <si>
    <t>Centre Val de Loire</t>
  </si>
  <si>
    <t>CR04 - COMITE REGIONAL ULM CENTRE</t>
  </si>
  <si>
    <t>Avril</t>
  </si>
  <si>
    <t>Instructeur</t>
  </si>
  <si>
    <t>Corse</t>
  </si>
  <si>
    <t>CR05 - COMITE REGIONAL ULM CORSE</t>
  </si>
  <si>
    <t>Ballon</t>
  </si>
  <si>
    <t>Exalto</t>
  </si>
  <si>
    <t>Mai</t>
  </si>
  <si>
    <t>CR06 - COMITE REGIONAL ULM GRAND EST</t>
  </si>
  <si>
    <t>Hélicoptère</t>
  </si>
  <si>
    <t>Club</t>
  </si>
  <si>
    <t>Juin</t>
  </si>
  <si>
    <t>Guyane</t>
  </si>
  <si>
    <t>CR07 - COMITE REGIONAL ULM GUYANE</t>
  </si>
  <si>
    <t>Organisme à but lucratif</t>
  </si>
  <si>
    <t>Juillet</t>
  </si>
  <si>
    <t>CR08 - COMITE REGIONAL ULM HAUTS DE FRANCE</t>
  </si>
  <si>
    <t>Août</t>
  </si>
  <si>
    <t>Île-de-France</t>
  </si>
  <si>
    <t>CR09 - COMITE REGIONAL ULM ILE-DE-FRANCE</t>
  </si>
  <si>
    <t>Septembre</t>
  </si>
  <si>
    <t>La Réunion</t>
  </si>
  <si>
    <t>CR10 - COMITE REGIONAL ULM DE LA REUNION</t>
  </si>
  <si>
    <t>Octobre</t>
  </si>
  <si>
    <t>CR11 - COMITE REGIONAL ULM NORMANDIE</t>
  </si>
  <si>
    <t>Novembre</t>
  </si>
  <si>
    <t>CR12 - COMITE REGIONAL ULM NOUVELLE AQUITAINE</t>
  </si>
  <si>
    <t>Décembre</t>
  </si>
  <si>
    <t>CR14 - COMITE REGIONAL ULM OCCITANIE</t>
  </si>
  <si>
    <t>Pays de la Loire</t>
  </si>
  <si>
    <t>CR15 - COMITE REGIONAL ULM DES PAYS DE LA LOIRE</t>
  </si>
  <si>
    <t>CR16 - COMITE REGIONAL ULM PACA</t>
  </si>
  <si>
    <t>CR13 - COMITE REGIONAL ULM NOUVELLE CALEDONIE</t>
  </si>
  <si>
    <t>CR24 - COMITE REGIONAL 24 - CLUBS DE MARTINIQUE</t>
  </si>
  <si>
    <t>CR34 - COMITE REGIONAL 34 - CLUBS ETRANGERS</t>
  </si>
  <si>
    <t>Rib</t>
  </si>
  <si>
    <t>Auto</t>
  </si>
  <si>
    <t>Oui</t>
  </si>
  <si>
    <t>Non</t>
  </si>
  <si>
    <t>Région</t>
  </si>
  <si>
    <t>Age</t>
  </si>
  <si>
    <t>Brevet instructeur</t>
  </si>
  <si>
    <t>Réservé FFPLUM</t>
  </si>
  <si>
    <t>Nom club</t>
  </si>
  <si>
    <t>Genre M/F</t>
  </si>
  <si>
    <t>Classe</t>
  </si>
  <si>
    <t>Classe ULM</t>
  </si>
  <si>
    <t>Convention Etablissement scolaire</t>
  </si>
  <si>
    <t>Province</t>
  </si>
  <si>
    <t>Aide jeune</t>
  </si>
  <si>
    <t>Total</t>
  </si>
  <si>
    <t>BIA</t>
  </si>
  <si>
    <t>Breveté sans BIA</t>
  </si>
  <si>
    <t>Breveté avec BIA</t>
  </si>
  <si>
    <t>Moyen</t>
  </si>
  <si>
    <t>min</t>
  </si>
  <si>
    <t>max</t>
  </si>
  <si>
    <t>Clubs</t>
  </si>
  <si>
    <t>€</t>
  </si>
  <si>
    <t xml:space="preserve">Total montant aide  </t>
  </si>
  <si>
    <t>Bourse jeunes</t>
  </si>
  <si>
    <t>Complement BIA</t>
  </si>
  <si>
    <r>
      <t xml:space="preserve">DISPOSITIF D'AIDE FFPLUM pour le Brevet d'Initiation Aéronautique / </t>
    </r>
    <r>
      <rPr>
        <b/>
        <sz val="18"/>
        <color indexed="9"/>
        <rFont val="Calibri"/>
        <family val="2"/>
      </rPr>
      <t>Liste des participants</t>
    </r>
    <r>
      <rPr>
        <sz val="18"/>
        <color indexed="9"/>
        <rFont val="Calibri"/>
        <family val="2"/>
      </rPr>
      <t xml:space="preserve"> </t>
    </r>
  </si>
  <si>
    <t>Statut</t>
  </si>
  <si>
    <t>Structure FFPLUM organisatrice</t>
  </si>
  <si>
    <t>Autor parent*</t>
  </si>
  <si>
    <t>* Autorisation parentale pour les mineurs</t>
  </si>
  <si>
    <t>Date du vol</t>
  </si>
  <si>
    <t>date de demande</t>
  </si>
  <si>
    <r>
      <t xml:space="preserve">Instructeurs </t>
    </r>
    <r>
      <rPr>
        <sz val="12"/>
        <color theme="1"/>
        <rFont val="Calibri"/>
        <family val="2"/>
      </rPr>
      <t>( N°licence &amp; Nom &amp; Prénom)</t>
    </r>
    <r>
      <rPr>
        <b/>
        <sz val="12"/>
        <color indexed="8"/>
        <rFont val="Calibri"/>
        <family val="2"/>
      </rPr>
      <t xml:space="preserve"> </t>
    </r>
  </si>
  <si>
    <t>Responsable :</t>
  </si>
  <si>
    <t>N°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</si>
</sst>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yy"/>
    <numFmt numFmtId="165" formatCode="[$-40C]General"/>
    <numFmt numFmtId="166" formatCode="dd/mm/yy"/>
    <numFmt numFmtId="167" formatCode="[$-40C]dd\-mmm\-yy;@"/>
  </numFmts>
  <fonts count="81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Segoe UI Symbol"/>
      <family val="2"/>
    </font>
    <font>
      <sz val="10"/>
      <color indexed="8"/>
      <name val="Arial"/>
      <family val="2"/>
    </font>
    <font>
      <b/>
      <sz val="12"/>
      <color indexed="53"/>
      <name val="Calibri"/>
      <family val="2"/>
    </font>
    <font>
      <b/>
      <sz val="10"/>
      <color indexed="8"/>
      <name val="Helvetica Neue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sz val="11"/>
      <color indexed="10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62"/>
      <name val="Calibri"/>
      <family val="2"/>
    </font>
    <font>
      <sz val="48"/>
      <color indexed="10"/>
      <name val="Calibri"/>
      <family val="2"/>
    </font>
    <font>
      <sz val="28"/>
      <color indexed="60"/>
      <name val="DIN Condensed Bold"/>
      <family val="0"/>
    </font>
    <font>
      <b/>
      <sz val="18"/>
      <color indexed="9"/>
      <name val="Calibri"/>
      <family val="2"/>
    </font>
    <font>
      <sz val="18"/>
      <color indexed="9"/>
      <name val="Calibri"/>
      <family val="2"/>
    </font>
    <font>
      <i/>
      <sz val="10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9"/>
      <color indexed="63"/>
      <name val="Calibri"/>
      <family val="0"/>
    </font>
    <font>
      <b/>
      <sz val="14"/>
      <color indexed="62"/>
      <name val="Calibri"/>
      <family val="0"/>
    </font>
    <font>
      <b/>
      <sz val="12"/>
      <color indexed="62"/>
      <name val="Calibri"/>
      <family val="0"/>
    </font>
    <font>
      <sz val="9"/>
      <color indexed="8"/>
      <name val="Calibri"/>
      <family val="0"/>
    </font>
    <font>
      <sz val="14"/>
      <color indexed="62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363636"/>
      <name val="Segoe UI Symbol"/>
      <family val="2"/>
    </font>
    <font>
      <b/>
      <sz val="12"/>
      <color theme="5"/>
      <name val="Calibri"/>
      <family val="2"/>
    </font>
    <font>
      <b/>
      <sz val="10"/>
      <color theme="1"/>
      <name val="Helvetica Neue"/>
      <family val="2"/>
    </font>
    <font>
      <b/>
      <sz val="11"/>
      <color rgb="FFFF0000"/>
      <name val="Calibri"/>
      <family val="2"/>
    </font>
    <font>
      <b/>
      <sz val="11"/>
      <color theme="4"/>
      <name val="Calibri"/>
      <family val="2"/>
    </font>
    <font>
      <i/>
      <sz val="10"/>
      <color theme="1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Calibri"/>
      <family val="2"/>
    </font>
    <font>
      <sz val="10"/>
      <color rgb="FF000000"/>
      <name val="Calibri"/>
      <family val="2"/>
    </font>
    <font>
      <sz val="14"/>
      <color theme="1"/>
      <name val="Calibri"/>
      <family val="2"/>
    </font>
    <font>
      <sz val="48"/>
      <color rgb="FFFF0000"/>
      <name val="Calibri"/>
      <family val="2"/>
    </font>
    <font>
      <sz val="28"/>
      <color rgb="FFC00000"/>
      <name val="DIN Condensed Bold"/>
      <family val="0"/>
    </font>
    <font>
      <sz val="18"/>
      <color theme="0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sz val="16"/>
      <color rgb="FF000000"/>
      <name val="Calibri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>
        <color theme="4"/>
      </top>
      <bottom style="medium">
        <color theme="4"/>
      </bottom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theme="4"/>
      </left>
      <right style="thin">
        <color theme="4"/>
      </right>
      <top style="thin">
        <color theme="4"/>
      </top>
      <bottom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</border>
    <border>
      <left style="thin"/>
      <right style="thin"/>
      <top style="medium">
        <color theme="4"/>
      </top>
      <bottom style="thin"/>
    </border>
    <border>
      <left/>
      <right style="thin">
        <color theme="4"/>
      </right>
      <top style="medium">
        <color theme="4"/>
      </top>
      <bottom/>
    </border>
    <border>
      <left/>
      <right style="thin">
        <color theme="4"/>
      </right>
      <top/>
      <bottom/>
    </border>
    <border>
      <left style="thin"/>
      <right style="thin"/>
      <top style="thin"/>
      <bottom style="medium">
        <color theme="4"/>
      </bottom>
    </border>
    <border>
      <left/>
      <right style="thin">
        <color theme="4"/>
      </right>
      <top/>
      <bottom style="medium">
        <color theme="4"/>
      </bottom>
    </border>
    <border>
      <left style="thin">
        <color theme="4"/>
      </left>
      <right style="thin">
        <color theme="4"/>
      </right>
      <top/>
      <bottom style="thin">
        <color theme="4"/>
      </bottom>
    </border>
    <border>
      <left style="medium">
        <color theme="4"/>
      </left>
      <right style="thin"/>
      <top style="medium">
        <color theme="4"/>
      </top>
      <bottom style="medium">
        <color theme="4"/>
      </bottom>
    </border>
    <border>
      <left/>
      <right/>
      <top/>
      <bottom style="medium">
        <color theme="4"/>
      </bottom>
    </border>
    <border>
      <left style="thin">
        <color theme="0" tint="-0.149959996342659"/>
      </left>
      <right/>
      <top/>
      <bottom/>
    </border>
    <border>
      <left/>
      <right style="medium">
        <color theme="4"/>
      </right>
      <top/>
      <bottom/>
    </border>
    <border>
      <left/>
      <right/>
      <top style="hair">
        <color theme="0" tint="-0.14993000030517578"/>
      </top>
      <bottom style="hair">
        <color theme="0" tint="-0.14993000030517578"/>
      </bottom>
    </border>
    <border>
      <left/>
      <right style="medium">
        <color theme="4"/>
      </right>
      <top style="hair">
        <color theme="0" tint="-0.14993000030517578"/>
      </top>
      <bottom style="hair">
        <color theme="0" tint="-0.14993000030517578"/>
      </bottom>
    </border>
    <border>
      <left/>
      <right style="medium">
        <color theme="4"/>
      </right>
      <top/>
      <bottom style="medium">
        <color theme="4"/>
      </bottom>
    </border>
    <border>
      <left style="medium">
        <color theme="4"/>
      </left>
      <right style="thin">
        <color theme="4"/>
      </right>
      <top style="medium">
        <color theme="4"/>
      </top>
      <bottom/>
    </border>
    <border>
      <left style="thin">
        <color theme="4"/>
      </left>
      <right style="thin">
        <color theme="4"/>
      </right>
      <top style="medium">
        <color theme="4"/>
      </top>
      <bottom/>
    </border>
    <border>
      <left style="medium">
        <color theme="4"/>
      </left>
      <right style="thin">
        <color theme="4"/>
      </right>
      <top/>
      <bottom style="medium">
        <color theme="4"/>
      </bottom>
    </border>
    <border>
      <left style="thin">
        <color theme="4"/>
      </left>
      <right style="thin">
        <color theme="4"/>
      </right>
      <top/>
      <bottom style="medium">
        <color theme="4"/>
      </bottom>
    </border>
    <border>
      <left style="medium">
        <color theme="4"/>
      </left>
      <right style="thin">
        <color theme="4"/>
      </right>
      <top style="hair">
        <color theme="0" tint="-0.149959996342659"/>
      </top>
      <bottom style="hair">
        <color theme="0" tint="-0.149959996342659"/>
      </bottom>
    </border>
    <border>
      <left style="thin">
        <color theme="4"/>
      </left>
      <right style="thin">
        <color theme="4"/>
      </right>
      <top style="hair">
        <color theme="0" tint="-0.149959996342659"/>
      </top>
      <bottom style="hair">
        <color theme="0" tint="-0.149959996342659"/>
      </bottom>
    </border>
    <border>
      <left style="thin">
        <color theme="4"/>
      </left>
      <right style="thin">
        <color theme="4"/>
      </right>
      <top/>
      <bottom style="hair">
        <color theme="0" tint="-0.149959996342659"/>
      </bottom>
    </border>
    <border>
      <left style="thin">
        <color rgb="FF000000"/>
      </left>
      <right/>
      <top style="medium">
        <color theme="4"/>
      </top>
      <bottom style="hair">
        <color theme="2" tint="-0.09994000196456909"/>
      </bottom>
    </border>
    <border>
      <left style="thin">
        <color theme="4"/>
      </left>
      <right style="thin">
        <color theme="4"/>
      </right>
      <top style="medium">
        <color theme="4"/>
      </top>
      <bottom style="hair">
        <color theme="2" tint="-0.09994000196456909"/>
      </bottom>
    </border>
    <border>
      <left style="thin"/>
      <right/>
      <top style="medium">
        <color theme="4"/>
      </top>
      <bottom style="medium">
        <color theme="4"/>
      </bottom>
    </border>
    <border>
      <left style="thin">
        <color theme="4"/>
      </left>
      <right/>
      <top style="medium">
        <color theme="4"/>
      </top>
      <bottom/>
    </border>
    <border>
      <left style="thin">
        <color theme="4"/>
      </left>
      <right/>
      <top style="hair">
        <color theme="0" tint="-0.149959996342659"/>
      </top>
      <bottom style="hair">
        <color theme="0" tint="-0.149959996342659"/>
      </bottom>
    </border>
    <border>
      <left style="thin">
        <color theme="4"/>
      </left>
      <right/>
      <top/>
      <bottom style="medium">
        <color theme="4"/>
      </bottom>
    </border>
    <border>
      <left style="thin">
        <color theme="4"/>
      </left>
      <right style="thick">
        <color theme="4"/>
      </right>
      <top style="medium">
        <color theme="4"/>
      </top>
      <bottom style="medium">
        <color theme="4"/>
      </bottom>
    </border>
    <border>
      <left style="medium">
        <color theme="4"/>
      </left>
      <right/>
      <top/>
      <bottom/>
    </border>
    <border>
      <left style="medium">
        <color theme="4"/>
      </left>
      <right/>
      <top/>
      <bottom style="medium">
        <color theme="4"/>
      </bottom>
    </border>
    <border>
      <left style="thin">
        <color theme="4"/>
      </left>
      <right style="thick">
        <color theme="4"/>
      </right>
      <top style="medium">
        <color theme="4"/>
      </top>
      <bottom style="hair">
        <color theme="2" tint="-0.09994000196456909"/>
      </bottom>
    </border>
    <border>
      <left style="thin">
        <color theme="4"/>
      </left>
      <right style="thick">
        <color theme="4"/>
      </right>
      <top/>
      <bottom style="hair">
        <color theme="0" tint="-0.149959996342659"/>
      </bottom>
    </border>
    <border>
      <left style="thin">
        <color theme="4"/>
      </left>
      <right style="thick">
        <color theme="4"/>
      </right>
      <top style="hair">
        <color theme="0" tint="-0.149959996342659"/>
      </top>
      <bottom style="hair">
        <color theme="0" tint="-0.149959996342659"/>
      </bottom>
    </border>
    <border>
      <left style="thin">
        <color theme="4"/>
      </left>
      <right style="thick">
        <color theme="4"/>
      </right>
      <top/>
      <bottom style="medium">
        <color theme="4"/>
      </bottom>
    </border>
    <border>
      <left style="thin">
        <color theme="4"/>
      </left>
      <right style="medium">
        <color theme="4"/>
      </right>
      <top style="thin">
        <color theme="4"/>
      </top>
      <bottom/>
    </border>
    <border>
      <left style="thin">
        <color theme="4"/>
      </left>
      <right style="medium">
        <color theme="4"/>
      </right>
      <top style="hair">
        <color theme="2" tint="-0.09994000196456909"/>
      </top>
      <bottom style="hair">
        <color theme="0" tint="-0.14993000030517578"/>
      </bottom>
    </border>
    <border>
      <left style="thin">
        <color theme="4"/>
      </left>
      <right style="medium">
        <color theme="4"/>
      </right>
      <top/>
      <bottom style="medium">
        <color theme="4"/>
      </bottom>
    </border>
    <border>
      <left style="medium">
        <color theme="4"/>
      </left>
      <right/>
      <top style="hair">
        <color theme="0" tint="-0.14993000030517578"/>
      </top>
      <bottom style="hair">
        <color theme="0" tint="-0.14993000030517578"/>
      </bottom>
    </border>
    <border>
      <left style="thin">
        <color theme="0" tint="-0.149959996342659"/>
      </left>
      <right/>
      <top/>
      <bottom style="medium">
        <color theme="4"/>
      </bottom>
    </border>
    <border>
      <left style="thin">
        <color theme="0" tint="-0.149959996342659"/>
      </left>
      <right/>
      <top style="hair">
        <color theme="0" tint="-0.14993000030517578"/>
      </top>
      <bottom style="hair">
        <color theme="0" tint="-0.14993000030517578"/>
      </bottom>
    </border>
    <border>
      <left style="thin">
        <color theme="0" tint="-0.149959996342659"/>
      </left>
      <right/>
      <top style="thin">
        <color theme="4"/>
      </top>
      <bottom style="hair">
        <color theme="0" tint="-0.14993000030517578"/>
      </bottom>
    </border>
    <border>
      <left/>
      <right style="medium">
        <color theme="4"/>
      </right>
      <top style="thin">
        <color theme="4"/>
      </top>
      <bottom style="hair">
        <color theme="0" tint="-0.14993000030517578"/>
      </bottom>
    </border>
    <border>
      <left style="medium">
        <color theme="4"/>
      </left>
      <right/>
      <top style="medium">
        <color theme="4"/>
      </top>
      <bottom/>
    </border>
    <border>
      <left/>
      <right/>
      <top style="medium">
        <color theme="4"/>
      </top>
      <bottom/>
    </border>
    <border>
      <left/>
      <right style="medium">
        <color theme="4"/>
      </right>
      <top style="medium">
        <color theme="4"/>
      </top>
      <bottom/>
    </border>
    <border>
      <left style="medium">
        <color theme="4"/>
      </left>
      <right/>
      <top/>
      <bottom style="thin">
        <color theme="4"/>
      </bottom>
    </border>
    <border>
      <left/>
      <right/>
      <top/>
      <bottom style="thin">
        <color theme="4"/>
      </bottom>
    </border>
    <border>
      <left/>
      <right style="medium">
        <color theme="4"/>
      </right>
      <top/>
      <bottom style="thin">
        <color theme="4"/>
      </bottom>
    </border>
    <border>
      <left style="medium">
        <color theme="4"/>
      </left>
      <right/>
      <top style="medium">
        <color theme="4"/>
      </top>
      <bottom style="thin">
        <color theme="4"/>
      </bottom>
    </border>
    <border>
      <left/>
      <right/>
      <top style="medium">
        <color theme="4"/>
      </top>
      <bottom style="thin">
        <color theme="4"/>
      </bottom>
    </border>
    <border>
      <left/>
      <right style="medium">
        <color theme="4"/>
      </right>
      <top style="medium">
        <color theme="4"/>
      </top>
      <bottom style="thin">
        <color theme="4"/>
      </bottom>
    </border>
    <border>
      <left style="medium">
        <color theme="4"/>
      </left>
      <right style="thin"/>
      <top style="medium">
        <color theme="4"/>
      </top>
      <bottom style="thin"/>
    </border>
    <border>
      <left style="medium">
        <color theme="4"/>
      </left>
      <right style="thin"/>
      <top style="thin"/>
      <bottom style="thin"/>
    </border>
    <border>
      <left style="medium">
        <color theme="4"/>
      </left>
      <right style="thin"/>
      <top style="thin"/>
      <bottom style="medium">
        <color theme="4"/>
      </bottom>
    </border>
    <border>
      <left style="medium">
        <color theme="4"/>
      </left>
      <right style="thin">
        <color theme="4"/>
      </right>
      <top/>
      <bottom/>
    </border>
    <border>
      <left style="thin">
        <color theme="4"/>
      </left>
      <right/>
      <top style="thin">
        <color theme="4"/>
      </top>
      <bottom style="medium">
        <color theme="4"/>
      </bottom>
    </border>
    <border>
      <left/>
      <right style="thin">
        <color theme="4"/>
      </right>
      <top style="thin">
        <color theme="4"/>
      </top>
      <bottom style="medium">
        <color theme="4"/>
      </bottom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50" fillId="27" borderId="1" applyNumberFormat="0" applyAlignment="0" applyProtection="0"/>
    <xf numFmtId="165" fontId="51" fillId="0" borderId="0" applyBorder="0" applyProtection="0">
      <alignment/>
    </xf>
    <xf numFmtId="0" fontId="51" fillId="0" borderId="0" applyNumberFormat="0" applyBorder="0" applyProtection="0">
      <alignment/>
    </xf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56">
    <xf numFmtId="0" fontId="0" fillId="0" borderId="0" xfId="0" applyFont="1" applyAlignment="1">
      <alignment/>
    </xf>
    <xf numFmtId="0" fontId="61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1" fillId="0" borderId="0" xfId="0" applyFont="1" applyAlignment="1">
      <alignment/>
    </xf>
    <xf numFmtId="0" fontId="51" fillId="33" borderId="11" xfId="0" applyFont="1" applyFill="1" applyBorder="1" applyAlignment="1">
      <alignment horizontal="left" indent="1"/>
    </xf>
    <xf numFmtId="0" fontId="5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 horizontal="left" indent="1"/>
    </xf>
    <xf numFmtId="0" fontId="64" fillId="0" borderId="0" xfId="0" applyFont="1" applyAlignment="1">
      <alignment horizontal="center"/>
    </xf>
    <xf numFmtId="0" fontId="61" fillId="0" borderId="13" xfId="0" applyFont="1" applyBorder="1" applyAlignment="1">
      <alignment/>
    </xf>
    <xf numFmtId="0" fontId="65" fillId="33" borderId="13" xfId="0" applyFont="1" applyFill="1" applyBorder="1" applyAlignment="1">
      <alignment horizontal="center" vertical="center"/>
    </xf>
    <xf numFmtId="0" fontId="61" fillId="33" borderId="13" xfId="0" applyFont="1" applyFill="1" applyBorder="1" applyAlignment="1">
      <alignment/>
    </xf>
    <xf numFmtId="0" fontId="51" fillId="33" borderId="14" xfId="0" applyFont="1" applyFill="1" applyBorder="1" applyAlignment="1">
      <alignment horizontal="left" indent="1"/>
    </xf>
    <xf numFmtId="9" fontId="51" fillId="33" borderId="14" xfId="0" applyNumberFormat="1" applyFont="1" applyFill="1" applyBorder="1" applyAlignment="1">
      <alignment horizontal="left" indent="1"/>
    </xf>
    <xf numFmtId="0" fontId="47" fillId="0" borderId="14" xfId="0" applyFont="1" applyBorder="1" applyAlignment="1">
      <alignment horizontal="center" vertical="center"/>
    </xf>
    <xf numFmtId="0" fontId="51" fillId="33" borderId="15" xfId="0" applyFont="1" applyFill="1" applyBorder="1" applyAlignment="1">
      <alignment horizontal="left" indent="1"/>
    </xf>
    <xf numFmtId="9" fontId="51" fillId="33" borderId="15" xfId="0" applyNumberFormat="1" applyFont="1" applyFill="1" applyBorder="1" applyAlignment="1">
      <alignment horizontal="left" indent="1"/>
    </xf>
    <xf numFmtId="0" fontId="47" fillId="0" borderId="15" xfId="0" applyFont="1" applyBorder="1" applyAlignment="1">
      <alignment horizontal="center" vertical="center"/>
    </xf>
    <xf numFmtId="0" fontId="0" fillId="33" borderId="15" xfId="0" applyFill="1" applyBorder="1" applyAlignment="1">
      <alignment horizontal="left" indent="1"/>
    </xf>
    <xf numFmtId="0" fontId="61" fillId="33" borderId="16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left" indent="1"/>
    </xf>
    <xf numFmtId="0" fontId="66" fillId="33" borderId="14" xfId="0" applyFont="1" applyFill="1" applyBorder="1" applyAlignment="1" applyProtection="1">
      <alignment horizontal="center" vertical="center"/>
      <protection locked="0"/>
    </xf>
    <xf numFmtId="0" fontId="51" fillId="33" borderId="13" xfId="0" applyFont="1" applyFill="1" applyBorder="1" applyAlignment="1">
      <alignment horizontal="left" indent="1"/>
    </xf>
    <xf numFmtId="9" fontId="51" fillId="33" borderId="13" xfId="0" applyNumberFormat="1" applyFont="1" applyFill="1" applyBorder="1" applyAlignment="1">
      <alignment horizontal="left" indent="1"/>
    </xf>
    <xf numFmtId="0" fontId="47" fillId="0" borderId="13" xfId="0" applyFont="1" applyBorder="1" applyAlignment="1">
      <alignment horizontal="center" vertical="center"/>
    </xf>
    <xf numFmtId="0" fontId="51" fillId="33" borderId="16" xfId="0" applyFont="1" applyFill="1" applyBorder="1" applyAlignment="1">
      <alignment horizontal="left" indent="1"/>
    </xf>
    <xf numFmtId="9" fontId="51" fillId="33" borderId="16" xfId="0" applyNumberFormat="1" applyFont="1" applyFill="1" applyBorder="1" applyAlignment="1">
      <alignment horizontal="left" indent="1"/>
    </xf>
    <xf numFmtId="0" fontId="47" fillId="0" borderId="16" xfId="0" applyFont="1" applyBorder="1" applyAlignment="1">
      <alignment horizontal="center" vertical="center"/>
    </xf>
    <xf numFmtId="0" fontId="0" fillId="33" borderId="17" xfId="0" applyFill="1" applyBorder="1" applyAlignment="1">
      <alignment horizontal="left" indent="1"/>
    </xf>
    <xf numFmtId="164" fontId="0" fillId="33" borderId="17" xfId="0" applyNumberFormat="1" applyFill="1" applyBorder="1" applyAlignment="1">
      <alignment horizontal="center"/>
    </xf>
    <xf numFmtId="0" fontId="61" fillId="33" borderId="18" xfId="0" applyFont="1" applyFill="1" applyBorder="1" applyAlignment="1">
      <alignment horizontal="center" vertical="center"/>
    </xf>
    <xf numFmtId="164" fontId="0" fillId="33" borderId="11" xfId="0" applyNumberFormat="1" applyFill="1" applyBorder="1" applyAlignment="1">
      <alignment horizontal="center"/>
    </xf>
    <xf numFmtId="0" fontId="61" fillId="33" borderId="19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left" indent="1"/>
    </xf>
    <xf numFmtId="164" fontId="0" fillId="33" borderId="20" xfId="0" applyNumberFormat="1" applyFill="1" applyBorder="1" applyAlignment="1">
      <alignment horizontal="center"/>
    </xf>
    <xf numFmtId="0" fontId="61" fillId="33" borderId="21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left" indent="1"/>
    </xf>
    <xf numFmtId="9" fontId="51" fillId="33" borderId="22" xfId="0" applyNumberFormat="1" applyFont="1" applyFill="1" applyBorder="1" applyAlignment="1">
      <alignment horizontal="left" indent="1"/>
    </xf>
    <xf numFmtId="0" fontId="47" fillId="0" borderId="2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67" fillId="33" borderId="14" xfId="0" applyNumberFormat="1" applyFont="1" applyFill="1" applyBorder="1" applyAlignment="1">
      <alignment horizontal="left" vertical="center"/>
    </xf>
    <xf numFmtId="4" fontId="67" fillId="33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0" fontId="0" fillId="0" borderId="0" xfId="0" applyAlignment="1" applyProtection="1">
      <alignment/>
      <protection locked="0"/>
    </xf>
    <xf numFmtId="0" fontId="61" fillId="0" borderId="23" xfId="0" applyFont="1" applyBorder="1" applyAlignment="1">
      <alignment horizontal="center" vertical="center" wrapText="1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68" fillId="0" borderId="0" xfId="0" applyFont="1" applyAlignment="1" applyProtection="1">
      <alignment horizontal="left"/>
      <protection locked="0"/>
    </xf>
    <xf numFmtId="49" fontId="0" fillId="0" borderId="30" xfId="0" applyNumberForma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left" vertical="center" indent="1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14" fontId="0" fillId="0" borderId="33" xfId="0" applyNumberFormat="1" applyBorder="1" applyAlignment="1" applyProtection="1">
      <alignment vertical="center"/>
      <protection locked="0"/>
    </xf>
    <xf numFmtId="164" fontId="0" fillId="0" borderId="33" xfId="0" applyNumberFormat="1" applyBorder="1" applyAlignment="1">
      <alignment horizontal="center"/>
    </xf>
    <xf numFmtId="0" fontId="0" fillId="0" borderId="33" xfId="0" applyBorder="1" applyAlignment="1" applyProtection="1">
      <alignment horizontal="left" indent="1"/>
      <protection locked="0"/>
    </xf>
    <xf numFmtId="0" fontId="0" fillId="0" borderId="33" xfId="0" applyBorder="1" applyAlignment="1" applyProtection="1">
      <alignment horizontal="left" vertical="center" indent="1"/>
      <protection locked="0"/>
    </xf>
    <xf numFmtId="49" fontId="0" fillId="0" borderId="34" xfId="0" applyNumberForma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/>
      <protection locked="0"/>
    </xf>
    <xf numFmtId="14" fontId="0" fillId="0" borderId="35" xfId="0" applyNumberFormat="1" applyBorder="1" applyAlignment="1" applyProtection="1">
      <alignment/>
      <protection locked="0"/>
    </xf>
    <xf numFmtId="164" fontId="0" fillId="0" borderId="35" xfId="0" applyNumberFormat="1" applyBorder="1" applyAlignment="1">
      <alignment horizontal="center"/>
    </xf>
    <xf numFmtId="0" fontId="0" fillId="0" borderId="35" xfId="0" applyBorder="1" applyAlignment="1" applyProtection="1">
      <alignment horizontal="left" vertical="center" indent="1"/>
      <protection locked="0"/>
    </xf>
    <xf numFmtId="0" fontId="0" fillId="0" borderId="35" xfId="0" applyBorder="1" applyAlignment="1" applyProtection="1">
      <alignment horizontal="left" indent="1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14" fontId="0" fillId="0" borderId="35" xfId="0" applyNumberFormat="1" applyBorder="1" applyAlignment="1" applyProtection="1">
      <alignment vertical="center"/>
      <protection locked="0"/>
    </xf>
    <xf numFmtId="0" fontId="0" fillId="0" borderId="36" xfId="0" applyBorder="1" applyAlignment="1" applyProtection="1">
      <alignment/>
      <protection locked="0"/>
    </xf>
    <xf numFmtId="14" fontId="0" fillId="0" borderId="36" xfId="0" applyNumberFormat="1" applyBorder="1" applyAlignment="1" applyProtection="1">
      <alignment/>
      <protection locked="0"/>
    </xf>
    <xf numFmtId="164" fontId="0" fillId="0" borderId="18" xfId="0" applyNumberFormat="1" applyBorder="1" applyAlignment="1">
      <alignment horizontal="center"/>
    </xf>
    <xf numFmtId="0" fontId="69" fillId="34" borderId="37" xfId="44" applyFont="1" applyFill="1" applyBorder="1" applyAlignment="1" applyProtection="1">
      <alignment horizontal="center"/>
      <protection locked="0"/>
    </xf>
    <xf numFmtId="165" fontId="70" fillId="34" borderId="38" xfId="43" applyFont="1" applyFill="1" applyBorder="1" applyAlignment="1" applyProtection="1">
      <alignment horizontal="center"/>
      <protection locked="0"/>
    </xf>
    <xf numFmtId="166" fontId="69" fillId="34" borderId="38" xfId="44" applyNumberFormat="1" applyFont="1" applyFill="1" applyBorder="1" applyAlignment="1" applyProtection="1">
      <alignment horizontal="center"/>
      <protection locked="0"/>
    </xf>
    <xf numFmtId="0" fontId="61" fillId="0" borderId="39" xfId="0" applyFont="1" applyBorder="1" applyAlignment="1">
      <alignment horizontal="center" vertical="center" wrapText="1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61" fillId="0" borderId="43" xfId="0" applyFont="1" applyBorder="1" applyAlignment="1">
      <alignment horizontal="center" vertical="center" wrapText="1"/>
    </xf>
    <xf numFmtId="0" fontId="71" fillId="0" borderId="44" xfId="0" applyFont="1" applyBorder="1" applyAlignment="1">
      <alignment horizontal="right" indent="2"/>
    </xf>
    <xf numFmtId="0" fontId="71" fillId="0" borderId="0" xfId="0" applyFont="1" applyAlignment="1">
      <alignment horizontal="right" indent="2"/>
    </xf>
    <xf numFmtId="0" fontId="0" fillId="0" borderId="45" xfId="0" applyBorder="1" applyAlignment="1">
      <alignment horizontal="right" indent="2"/>
    </xf>
    <xf numFmtId="0" fontId="0" fillId="0" borderId="24" xfId="0" applyBorder="1" applyAlignment="1">
      <alignment horizontal="right" indent="2"/>
    </xf>
    <xf numFmtId="167" fontId="72" fillId="34" borderId="46" xfId="43" applyNumberFormat="1" applyFont="1" applyFill="1" applyBorder="1" applyAlignment="1" applyProtection="1">
      <alignment horizontal="center"/>
      <protection locked="0"/>
    </xf>
    <xf numFmtId="167" fontId="0" fillId="0" borderId="47" xfId="0" applyNumberFormat="1" applyFont="1" applyBorder="1" applyAlignment="1" applyProtection="1">
      <alignment/>
      <protection locked="0"/>
    </xf>
    <xf numFmtId="167" fontId="0" fillId="0" borderId="48" xfId="0" applyNumberFormat="1" applyFont="1" applyBorder="1" applyAlignment="1" applyProtection="1">
      <alignment/>
      <protection locked="0"/>
    </xf>
    <xf numFmtId="167" fontId="0" fillId="0" borderId="48" xfId="0" applyNumberFormat="1" applyFont="1" applyBorder="1" applyAlignment="1" applyProtection="1">
      <alignment horizontal="left" vertical="center"/>
      <protection locked="0"/>
    </xf>
    <xf numFmtId="167" fontId="0" fillId="0" borderId="49" xfId="0" applyNumberFormat="1" applyFont="1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9" fontId="0" fillId="0" borderId="0" xfId="0" applyNumberFormat="1" applyAlignment="1">
      <alignment/>
    </xf>
    <xf numFmtId="0" fontId="0" fillId="0" borderId="44" xfId="0" applyBorder="1" applyAlignment="1">
      <alignment horizontal="right" indent="2"/>
    </xf>
    <xf numFmtId="0" fontId="0" fillId="0" borderId="0" xfId="0" applyAlignment="1">
      <alignment horizontal="right" indent="2"/>
    </xf>
    <xf numFmtId="0" fontId="0" fillId="0" borderId="44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45" xfId="0" applyBorder="1" applyAlignment="1">
      <alignment horizontal="right" indent="1"/>
    </xf>
    <xf numFmtId="0" fontId="0" fillId="0" borderId="24" xfId="0" applyBorder="1" applyAlignment="1">
      <alignment horizontal="right" indent="1"/>
    </xf>
    <xf numFmtId="0" fontId="0" fillId="0" borderId="21" xfId="0" applyBorder="1" applyAlignment="1">
      <alignment horizontal="right" indent="1"/>
    </xf>
    <xf numFmtId="0" fontId="0" fillId="0" borderId="45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left" indent="2"/>
      <protection locked="0"/>
    </xf>
    <xf numFmtId="0" fontId="0" fillId="0" borderId="24" xfId="0" applyBorder="1" applyAlignment="1" applyProtection="1">
      <alignment horizontal="left" indent="2"/>
      <protection locked="0"/>
    </xf>
    <xf numFmtId="0" fontId="0" fillId="0" borderId="55" xfId="0" applyBorder="1" applyAlignment="1" applyProtection="1">
      <alignment horizontal="left" indent="2"/>
      <protection locked="0"/>
    </xf>
    <xf numFmtId="0" fontId="0" fillId="0" borderId="27" xfId="0" applyBorder="1" applyAlignment="1" applyProtection="1">
      <alignment horizontal="left" indent="2"/>
      <protection locked="0"/>
    </xf>
    <xf numFmtId="0" fontId="73" fillId="0" borderId="25" xfId="0" applyFont="1" applyBorder="1" applyAlignment="1" applyProtection="1">
      <alignment horizontal="left" indent="2"/>
      <protection locked="0"/>
    </xf>
    <xf numFmtId="0" fontId="73" fillId="0" borderId="0" xfId="0" applyFont="1" applyAlignment="1" applyProtection="1">
      <alignment horizontal="left" indent="2"/>
      <protection locked="0"/>
    </xf>
    <xf numFmtId="0" fontId="0" fillId="0" borderId="44" xfId="0" applyBorder="1" applyAlignment="1">
      <alignment horizontal="right" indent="1"/>
    </xf>
    <xf numFmtId="0" fontId="0" fillId="0" borderId="0" xfId="0" applyAlignment="1">
      <alignment horizontal="right" indent="1"/>
    </xf>
    <xf numFmtId="0" fontId="74" fillId="0" borderId="0" xfId="0" applyFont="1" applyAlignment="1">
      <alignment horizontal="center" vertical="center"/>
    </xf>
    <xf numFmtId="0" fontId="0" fillId="0" borderId="56" xfId="0" applyBorder="1" applyAlignment="1" applyProtection="1">
      <alignment horizontal="left" indent="2"/>
      <protection locked="0"/>
    </xf>
    <xf numFmtId="0" fontId="0" fillId="0" borderId="57" xfId="0" applyBorder="1" applyAlignment="1" applyProtection="1">
      <alignment horizontal="left" indent="2"/>
      <protection locked="0"/>
    </xf>
    <xf numFmtId="0" fontId="71" fillId="0" borderId="58" xfId="0" applyFont="1" applyBorder="1" applyAlignment="1">
      <alignment horizontal="center" vertical="center"/>
    </xf>
    <xf numFmtId="0" fontId="71" fillId="0" borderId="59" xfId="0" applyFont="1" applyBorder="1" applyAlignment="1">
      <alignment horizontal="center" vertical="center"/>
    </xf>
    <xf numFmtId="0" fontId="71" fillId="0" borderId="60" xfId="0" applyFont="1" applyBorder="1" applyAlignment="1">
      <alignment horizontal="center" vertical="center"/>
    </xf>
    <xf numFmtId="0" fontId="71" fillId="0" borderId="61" xfId="0" applyFont="1" applyBorder="1" applyAlignment="1">
      <alignment horizontal="center" vertical="center"/>
    </xf>
    <xf numFmtId="0" fontId="71" fillId="0" borderId="62" xfId="0" applyFont="1" applyBorder="1" applyAlignment="1">
      <alignment horizontal="center" vertical="center"/>
    </xf>
    <xf numFmtId="0" fontId="71" fillId="0" borderId="63" xfId="0" applyFont="1" applyBorder="1" applyAlignment="1">
      <alignment horizontal="center" vertical="center"/>
    </xf>
    <xf numFmtId="0" fontId="71" fillId="0" borderId="64" xfId="0" applyFont="1" applyBorder="1" applyAlignment="1">
      <alignment horizontal="center"/>
    </xf>
    <xf numFmtId="0" fontId="71" fillId="0" borderId="65" xfId="0" applyFont="1" applyBorder="1" applyAlignment="1">
      <alignment horizontal="center"/>
    </xf>
    <xf numFmtId="0" fontId="71" fillId="0" borderId="66" xfId="0" applyFont="1" applyBorder="1" applyAlignment="1">
      <alignment horizontal="center"/>
    </xf>
    <xf numFmtId="0" fontId="75" fillId="0" borderId="0" xfId="0" applyFont="1" applyAlignment="1">
      <alignment horizontal="right" vertical="center" indent="1" shrinkToFit="1"/>
    </xf>
    <xf numFmtId="0" fontId="76" fillId="20" borderId="0" xfId="0" applyFont="1" applyFill="1" applyAlignment="1">
      <alignment horizontal="left"/>
    </xf>
    <xf numFmtId="0" fontId="73" fillId="0" borderId="67" xfId="0" applyFont="1" applyBorder="1" applyAlignment="1">
      <alignment horizontal="center" vertical="center"/>
    </xf>
    <xf numFmtId="0" fontId="73" fillId="0" borderId="68" xfId="0" applyFont="1" applyBorder="1" applyAlignment="1">
      <alignment horizontal="center" vertical="center"/>
    </xf>
    <xf numFmtId="0" fontId="73" fillId="0" borderId="69" xfId="0" applyFont="1" applyBorder="1" applyAlignment="1">
      <alignment horizontal="center" vertical="center"/>
    </xf>
    <xf numFmtId="0" fontId="77" fillId="0" borderId="30" xfId="0" applyFont="1" applyBorder="1" applyAlignment="1">
      <alignment horizontal="center" vertical="center" textRotation="90"/>
    </xf>
    <xf numFmtId="0" fontId="77" fillId="0" borderId="70" xfId="0" applyFont="1" applyBorder="1" applyAlignment="1">
      <alignment horizontal="center" vertical="center" textRotation="90"/>
    </xf>
    <xf numFmtId="0" fontId="77" fillId="0" borderId="32" xfId="0" applyFont="1" applyBorder="1" applyAlignment="1">
      <alignment horizontal="center" vertical="center" textRotation="90"/>
    </xf>
    <xf numFmtId="0" fontId="61" fillId="33" borderId="71" xfId="0" applyFont="1" applyFill="1" applyBorder="1" applyAlignment="1">
      <alignment horizontal="right"/>
    </xf>
    <xf numFmtId="0" fontId="61" fillId="33" borderId="72" xfId="0" applyFont="1" applyFill="1" applyBorder="1" applyAlignment="1">
      <alignment horizontal="right"/>
    </xf>
    <xf numFmtId="0" fontId="78" fillId="0" borderId="30" xfId="0" applyFont="1" applyBorder="1" applyAlignment="1">
      <alignment horizontal="center" vertical="center"/>
    </xf>
    <xf numFmtId="0" fontId="78" fillId="0" borderId="70" xfId="0" applyFont="1" applyBorder="1" applyAlignment="1">
      <alignment horizontal="center" vertical="center"/>
    </xf>
    <xf numFmtId="0" fontId="73" fillId="0" borderId="30" xfId="0" applyFont="1" applyBorder="1" applyAlignment="1">
      <alignment horizontal="center" vertical="center"/>
    </xf>
    <xf numFmtId="0" fontId="73" fillId="0" borderId="70" xfId="0" applyFont="1" applyBorder="1" applyAlignment="1">
      <alignment horizontal="center" vertical="center"/>
    </xf>
    <xf numFmtId="0" fontId="73" fillId="0" borderId="32" xfId="0" applyFont="1" applyBorder="1" applyAlignment="1">
      <alignment horizontal="center" vertical="center"/>
    </xf>
    <xf numFmtId="0" fontId="79" fillId="33" borderId="30" xfId="0" applyFont="1" applyFill="1" applyBorder="1" applyAlignment="1">
      <alignment horizontal="center" vertical="center" textRotation="90"/>
    </xf>
    <xf numFmtId="0" fontId="79" fillId="33" borderId="70" xfId="0" applyFont="1" applyFill="1" applyBorder="1" applyAlignment="1">
      <alignment horizontal="center" vertical="center" textRotation="90"/>
    </xf>
    <xf numFmtId="0" fontId="79" fillId="33" borderId="32" xfId="0" applyFont="1" applyFill="1" applyBorder="1" applyAlignment="1">
      <alignment horizontal="center" vertical="center" textRotation="90"/>
    </xf>
    <xf numFmtId="4" fontId="80" fillId="0" borderId="73" xfId="0" applyNumberFormat="1" applyFont="1" applyBorder="1" applyAlignment="1">
      <alignment horizontal="center" vertical="center"/>
    </xf>
    <xf numFmtId="4" fontId="80" fillId="0" borderId="74" xfId="0" applyNumberFormat="1" applyFont="1" applyBorder="1" applyAlignment="1">
      <alignment horizontal="center" vertical="center"/>
    </xf>
    <xf numFmtId="4" fontId="80" fillId="0" borderId="75" xfId="0" applyNumberFormat="1" applyFont="1" applyBorder="1" applyAlignment="1">
      <alignment horizontal="center" vertical="center"/>
    </xf>
    <xf numFmtId="4" fontId="67" fillId="33" borderId="14" xfId="0" applyNumberFormat="1" applyFont="1" applyFill="1" applyBorder="1" applyAlignment="1">
      <alignment horizontal="center" vertical="center"/>
    </xf>
    <xf numFmtId="4" fontId="67" fillId="33" borderId="15" xfId="0" applyNumberFormat="1" applyFont="1" applyFill="1" applyBorder="1" applyAlignment="1">
      <alignment horizontal="center" vertical="center"/>
    </xf>
    <xf numFmtId="4" fontId="67" fillId="33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Excel Built-in Normal 1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Classes </a:t>
            </a:r>
          </a:p>
        </c:rich>
      </c:tx>
      <c:layout>
        <c:manualLayout>
          <c:xMode val="factor"/>
          <c:yMode val="factor"/>
          <c:x val="-0.01175"/>
          <c:y val="0.4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04175"/>
          <c:w val="0.84425"/>
          <c:h val="0.9205"/>
        </c:manualLayout>
      </c:layout>
      <c:doughnut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2F0D9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R!$T$28:$T$33</c:f>
              <c:strCache>
                <c:ptCount val="6"/>
                <c:pt idx="0">
                  <c:v>Paramoteur</c:v>
                </c:pt>
                <c:pt idx="1">
                  <c:v>Pendulaire</c:v>
                </c:pt>
                <c:pt idx="2">
                  <c:v>Multiaxes</c:v>
                </c:pt>
                <c:pt idx="3">
                  <c:v>Autogire</c:v>
                </c:pt>
                <c:pt idx="4">
                  <c:v>Ballon</c:v>
                </c:pt>
                <c:pt idx="5">
                  <c:v>Hélicoptère</c:v>
                </c:pt>
              </c:strCache>
            </c:strRef>
          </c:cat>
          <c:val>
            <c:numRef>
              <c:f>R!$V$28:$V$33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69"/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Classes </a:t>
            </a:r>
          </a:p>
        </c:rich>
      </c:tx>
      <c:layout>
        <c:manualLayout>
          <c:xMode val="factor"/>
          <c:yMode val="factor"/>
          <c:x val="-0.00575"/>
          <c:y val="0.44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25"/>
          <c:y val="0.042"/>
          <c:w val="0.84175"/>
          <c:h val="0.92"/>
        </c:manualLayout>
      </c:layout>
      <c:doughnutChart>
        <c:varyColors val="1"/>
        <c:ser>
          <c:idx val="0"/>
          <c:order val="0"/>
          <c:spPr>
            <a:solidFill>
              <a:srgbClr val="4472C4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2F0D9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R!$T$28:$T$33</c:f>
              <c:strCache/>
            </c:strRef>
          </c:cat>
          <c:val>
            <c:numRef>
              <c:f>R!$V$28:$V$33</c:f>
              <c:numCache/>
            </c:numRef>
          </c:val>
        </c:ser>
        <c:firstSliceAng val="69"/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4.png" /><Relationship Id="rId6" Type="http://schemas.openxmlformats.org/officeDocument/2006/relationships/image" Target="../media/image5.png" /><Relationship Id="rId7" Type="http://schemas.openxmlformats.org/officeDocument/2006/relationships/chart" Target="/xl/charts/chart1.xml" /><Relationship Id="rId8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152400</xdr:colOff>
      <xdr:row>0</xdr:row>
      <xdr:rowOff>152400</xdr:rowOff>
    </xdr:from>
    <xdr:to>
      <xdr:col>5</xdr:col>
      <xdr:colOff>819150</xdr:colOff>
      <xdr:row>5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rcRect l="4803" t="5914" b="12269"/>
        <a:stretch>
          <a:fillRect/>
        </a:stretch>
      </xdr:blipFill>
      <xdr:spPr>
        <a:xfrm>
          <a:off x="295275" y="152400"/>
          <a:ext cx="4876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942975</xdr:colOff>
      <xdr:row>1</xdr:row>
      <xdr:rowOff>28575</xdr:rowOff>
    </xdr:from>
    <xdr:to>
      <xdr:col>10</xdr:col>
      <xdr:colOff>600075</xdr:colOff>
      <xdr:row>5</xdr:row>
      <xdr:rowOff>9525</xdr:rowOff>
    </xdr:to>
    <xdr:pic>
      <xdr:nvPicPr>
        <xdr:cNvPr id="2" name="Image 2" descr="6&#10;classes UL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95900" y="228600"/>
          <a:ext cx="48387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200025</xdr:colOff>
      <xdr:row>36</xdr:row>
      <xdr:rowOff>114300</xdr:rowOff>
    </xdr:from>
    <xdr:to>
      <xdr:col>13</xdr:col>
      <xdr:colOff>695325</xdr:colOff>
      <xdr:row>47</xdr:row>
      <xdr:rowOff>190500</xdr:rowOff>
    </xdr:to>
    <xdr:sp>
      <xdr:nvSpPr>
        <xdr:cNvPr id="3" name="Rectangle 3"/>
        <xdr:cNvSpPr>
          <a:spLocks/>
        </xdr:cNvSpPr>
      </xdr:nvSpPr>
      <xdr:spPr>
        <a:xfrm>
          <a:off x="11620500" y="7658100"/>
          <a:ext cx="2286000" cy="2171700"/>
        </a:xfrm>
        <a:prstGeom prst="rect">
          <a:avLst/>
        </a:prstGeom>
        <a:solidFill>
          <a:srgbClr val="FFFFFF"/>
        </a:solidFill>
        <a:ln w="1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 graphique n’est pas disponible dans votre version d’Excel.
La modification de cette forme ou l’enregistrement de ce classeur dans un autre format de fichier endommagera le graphique de façon irréparable.</a:t>
          </a:r>
        </a:p>
      </xdr:txBody>
    </xdr:sp>
    <xdr:clientData/>
  </xdr:twoCellAnchor>
  <xdr:twoCellAnchor>
    <xdr:from>
      <xdr:col>12</xdr:col>
      <xdr:colOff>200025</xdr:colOff>
      <xdr:row>14</xdr:row>
      <xdr:rowOff>0</xdr:rowOff>
    </xdr:from>
    <xdr:to>
      <xdr:col>12</xdr:col>
      <xdr:colOff>1323975</xdr:colOff>
      <xdr:row>20</xdr:row>
      <xdr:rowOff>114300</xdr:rowOff>
    </xdr:to>
    <xdr:grpSp>
      <xdr:nvGrpSpPr>
        <xdr:cNvPr id="4" name="Groupe 6"/>
        <xdr:cNvGrpSpPr>
          <a:grpSpLocks/>
        </xdr:cNvGrpSpPr>
      </xdr:nvGrpSpPr>
      <xdr:grpSpPr>
        <a:xfrm>
          <a:off x="11620500" y="2905125"/>
          <a:ext cx="1114425" cy="1695450"/>
          <a:chOff x="19037300" y="1955799"/>
          <a:chExt cx="1739901" cy="2222500"/>
        </a:xfrm>
        <a:solidFill>
          <a:srgbClr val="FFFFFF"/>
        </a:solidFill>
      </xdr:grpSpPr>
      <xdr:grpSp>
        <xdr:nvGrpSpPr>
          <xdr:cNvPr id="5" name="Groupe 48"/>
          <xdr:cNvGrpSpPr>
            <a:grpSpLocks/>
          </xdr:cNvGrpSpPr>
        </xdr:nvGrpSpPr>
        <xdr:grpSpPr>
          <a:xfrm>
            <a:off x="19037300" y="1955799"/>
            <a:ext cx="1739901" cy="2222500"/>
            <a:chOff x="6743697" y="9271001"/>
            <a:chExt cx="1739901" cy="2237122"/>
          </a:xfrm>
          <a:solidFill>
            <a:srgbClr val="FFFFFF"/>
          </a:solidFill>
        </xdr:grpSpPr>
        <xdr:sp>
          <xdr:nvSpPr>
            <xdr:cNvPr id="6" name="Rectangle : coins arrondis 7"/>
            <xdr:cNvSpPr>
              <a:spLocks/>
            </xdr:cNvSpPr>
          </xdr:nvSpPr>
          <xdr:spPr>
            <a:xfrm>
              <a:off x="6743697" y="9271001"/>
              <a:ext cx="1739901" cy="2237122"/>
            </a:xfrm>
            <a:prstGeom prst="roundRect">
              <a:avLst/>
            </a:prstGeom>
            <a:noFill/>
            <a:ln w="12700" cmpd="sng">
              <a:solidFill>
                <a:srgbClr val="2F528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 textlink="$Q$51">
          <xdr:nvSpPr>
            <xdr:cNvPr id="7" name="ZoneTexte 36"/>
            <xdr:cNvSpPr txBox="1">
              <a:spLocks noChangeArrowheads="1"/>
            </xdr:cNvSpPr>
          </xdr:nvSpPr>
          <xdr:spPr>
            <a:xfrm>
              <a:off x="6921602" y="10693251"/>
              <a:ext cx="762512" cy="31040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fld id="{e1d7b651-df71-4603-a68c-8c0e52adfe04}" type="TxLink"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fld>
            </a:p>
          </xdr:txBody>
        </xdr:sp>
        <xdr:sp textlink="$Q$50">
          <xdr:nvSpPr>
            <xdr:cNvPr id="8" name="ZoneTexte 29"/>
            <xdr:cNvSpPr txBox="1">
              <a:spLocks noChangeArrowheads="1"/>
            </xdr:cNvSpPr>
          </xdr:nvSpPr>
          <xdr:spPr>
            <a:xfrm>
              <a:off x="6863750" y="10371106"/>
              <a:ext cx="762512" cy="36856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fld id="{4a5a0704-170b-43ca-9654-277c85becd5a}" type="TxLink">
                <a: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0</a:t>
              </a:fld>
            </a:p>
          </xdr:txBody>
        </xdr:sp>
        <xdr:sp textlink="$P$50">
          <xdr:nvSpPr>
            <xdr:cNvPr id="9" name="ZoneTexte 30"/>
            <xdr:cNvSpPr txBox="1">
              <a:spLocks noChangeArrowheads="1"/>
            </xdr:cNvSpPr>
          </xdr:nvSpPr>
          <xdr:spPr>
            <a:xfrm>
              <a:off x="7574500" y="10371106"/>
              <a:ext cx="762512" cy="36856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fld id="{ebe105e8-0048-4bde-b4ad-d19195b7d9db}" type="TxLink">
                <a: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0</a:t>
              </a:fld>
            </a:p>
          </xdr:txBody>
        </xdr:sp>
        <xdr:pic>
          <xdr:nvPicPr>
            <xdr:cNvPr id="10" name="Graphique 11" descr="Homme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7517953" y="9509254"/>
              <a:ext cx="857771" cy="82885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Graphique 18" descr="Femme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6848526" y="9507017"/>
              <a:ext cx="857771" cy="82885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 textlink="$Q$54">
        <xdr:nvSpPr>
          <xdr:cNvPr id="12" name="ZoneTexte 29"/>
          <xdr:cNvSpPr txBox="1">
            <a:spLocks noChangeArrowheads="1"/>
          </xdr:cNvSpPr>
        </xdr:nvSpPr>
        <xdr:spPr>
          <a:xfrm>
            <a:off x="19545351" y="3708240"/>
            <a:ext cx="762512" cy="3661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fld id="{914bbca5-31de-43c1-9b71-9307f3a324ef}" type="TxLink">
              <a:rPr lang="en-US" cap="none" sz="12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0</a:t>
            </a:fld>
          </a:p>
        </xdr:txBody>
      </xdr:sp>
    </xdr:grpSp>
    <xdr:clientData/>
  </xdr:twoCellAnchor>
  <xdr:twoCellAnchor>
    <xdr:from>
      <xdr:col>12</xdr:col>
      <xdr:colOff>1438275</xdr:colOff>
      <xdr:row>13</xdr:row>
      <xdr:rowOff>209550</xdr:rowOff>
    </xdr:from>
    <xdr:to>
      <xdr:col>13</xdr:col>
      <xdr:colOff>762000</xdr:colOff>
      <xdr:row>20</xdr:row>
      <xdr:rowOff>133350</xdr:rowOff>
    </xdr:to>
    <xdr:grpSp>
      <xdr:nvGrpSpPr>
        <xdr:cNvPr id="13" name="Groupe 16"/>
        <xdr:cNvGrpSpPr>
          <a:grpSpLocks/>
        </xdr:cNvGrpSpPr>
      </xdr:nvGrpSpPr>
      <xdr:grpSpPr>
        <a:xfrm>
          <a:off x="12858750" y="2905125"/>
          <a:ext cx="1114425" cy="1714500"/>
          <a:chOff x="5486400" y="4775200"/>
          <a:chExt cx="1765300" cy="2336800"/>
        </a:xfrm>
        <a:solidFill>
          <a:srgbClr val="FFFFFF"/>
        </a:solidFill>
      </xdr:grpSpPr>
      <xdr:pic>
        <xdr:nvPicPr>
          <xdr:cNvPr id="14" name="Graphique 11" descr="Flèche vers le bas avec un remplissage uni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704415" y="5265344"/>
            <a:ext cx="610794" cy="56083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Graphique 11" descr="Flèche haut avec un remplissage uni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400825" y="5219776"/>
            <a:ext cx="665959" cy="611657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16" name="Groupe 19"/>
          <xdr:cNvGrpSpPr>
            <a:grpSpLocks/>
          </xdr:cNvGrpSpPr>
        </xdr:nvGrpSpPr>
        <xdr:grpSpPr>
          <a:xfrm>
            <a:off x="5486400" y="4775200"/>
            <a:ext cx="1765300" cy="2336800"/>
            <a:chOff x="5486400" y="4775200"/>
            <a:chExt cx="1765300" cy="2336800"/>
          </a:xfrm>
          <a:solidFill>
            <a:srgbClr val="FFFFFF"/>
          </a:solidFill>
        </xdr:grpSpPr>
        <xdr:grpSp>
          <xdr:nvGrpSpPr>
            <xdr:cNvPr id="17" name="Groupe 20"/>
            <xdr:cNvGrpSpPr>
              <a:grpSpLocks/>
            </xdr:cNvGrpSpPr>
          </xdr:nvGrpSpPr>
          <xdr:grpSpPr>
            <a:xfrm>
              <a:off x="5486400" y="4775200"/>
              <a:ext cx="1765300" cy="2336800"/>
              <a:chOff x="19037300" y="1955799"/>
              <a:chExt cx="1739901" cy="2222500"/>
            </a:xfrm>
            <a:solidFill>
              <a:srgbClr val="FFFFFF"/>
            </a:solidFill>
          </xdr:grpSpPr>
          <xdr:grpSp>
            <xdr:nvGrpSpPr>
              <xdr:cNvPr id="18" name="Groupe 48"/>
              <xdr:cNvGrpSpPr>
                <a:grpSpLocks/>
              </xdr:cNvGrpSpPr>
            </xdr:nvGrpSpPr>
            <xdr:grpSpPr>
              <a:xfrm>
                <a:off x="19037300" y="1955799"/>
                <a:ext cx="1739901" cy="2222500"/>
                <a:chOff x="6743697" y="9271001"/>
                <a:chExt cx="1739901" cy="2237122"/>
              </a:xfrm>
              <a:solidFill>
                <a:srgbClr val="FFFFFF"/>
              </a:solidFill>
            </xdr:grpSpPr>
            <xdr:sp>
              <xdr:nvSpPr>
                <xdr:cNvPr id="19" name="Rectangle : coins arrondis 7"/>
                <xdr:cNvSpPr>
                  <a:spLocks/>
                </xdr:cNvSpPr>
              </xdr:nvSpPr>
              <xdr:spPr>
                <a:xfrm>
                  <a:off x="6743697" y="9271001"/>
                  <a:ext cx="1739901" cy="2237122"/>
                </a:xfrm>
                <a:prstGeom prst="roundRect">
                  <a:avLst/>
                </a:prstGeom>
                <a:noFill/>
                <a:ln w="12700" cmpd="sng">
                  <a:solidFill>
                    <a:srgbClr val="2F528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 textlink="R!U26">
              <xdr:nvSpPr>
                <xdr:cNvPr id="20" name="ZoneTexte 29"/>
                <xdr:cNvSpPr txBox="1">
                  <a:spLocks noChangeArrowheads="1"/>
                </xdr:cNvSpPr>
              </xdr:nvSpPr>
              <xdr:spPr>
                <a:xfrm>
                  <a:off x="6863750" y="10371106"/>
                  <a:ext cx="762512" cy="36856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fld id="{d747387e-290c-420b-b2b6-a56e9604bbcb}" type="TxLink">
                    <a: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00</a:t>
                  </a:fld>
                </a:p>
              </xdr:txBody>
            </xdr:sp>
            <xdr:sp textlink="R!U27">
              <xdr:nvSpPr>
                <xdr:cNvPr id="21" name="ZoneTexte 30"/>
                <xdr:cNvSpPr txBox="1">
                  <a:spLocks noChangeArrowheads="1"/>
                </xdr:cNvSpPr>
              </xdr:nvSpPr>
              <xdr:spPr>
                <a:xfrm>
                  <a:off x="7574500" y="10371106"/>
                  <a:ext cx="762512" cy="36856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fld id="{25aeb7da-5e51-43c7-8e8d-ad0983cc8d9f}" type="TxLink">
                    <a: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00</a:t>
                  </a:fld>
                </a:p>
              </xdr:txBody>
            </xdr:sp>
          </xdr:grpSp>
          <xdr:sp textlink="R!U25">
            <xdr:nvSpPr>
              <xdr:cNvPr id="22" name="ZoneTexte 29"/>
              <xdr:cNvSpPr txBox="1">
                <a:spLocks noChangeArrowheads="1"/>
              </xdr:cNvSpPr>
            </xdr:nvSpPr>
            <xdr:spPr>
              <a:xfrm>
                <a:off x="19520123" y="3669347"/>
                <a:ext cx="762512" cy="36615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fld id="{49ebe8f7-b53c-4d18-9c1c-386c2065bdb2}" type="TxLink">
                  <a:rPr lang="en-US" cap="none" sz="1200" b="1" i="0" u="none" baseline="0">
                    <a:solidFill>
                      <a:srgbClr val="333399"/>
                    </a:solidFill>
                    <a:latin typeface="Calibri"/>
                    <a:ea typeface="Calibri"/>
                    <a:cs typeface="Calibri"/>
                  </a:rPr>
                  <a:t>#DIV/0!</a:t>
                </a:fld>
              </a:p>
            </xdr:txBody>
          </xdr:sp>
        </xdr:grpSp>
        <xdr:sp>
          <xdr:nvSpPr>
            <xdr:cNvPr id="23" name="ZoneTexte 21"/>
            <xdr:cNvSpPr txBox="1">
              <a:spLocks noChangeArrowheads="1"/>
            </xdr:cNvSpPr>
          </xdr:nvSpPr>
          <xdr:spPr>
            <a:xfrm>
              <a:off x="5999661" y="4802657"/>
              <a:ext cx="801888" cy="36103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333399"/>
                  </a:solidFill>
                  <a:latin typeface="Calibri"/>
                  <a:ea typeface="Calibri"/>
                  <a:cs typeface="Calibri"/>
                </a:rPr>
                <a:t>Age</a:t>
              </a:r>
            </a:p>
          </xdr:txBody>
        </xdr:sp>
      </xdr:grpSp>
    </xdr:grpSp>
    <xdr:clientData/>
  </xdr:twoCellAnchor>
  <xdr:twoCellAnchor>
    <xdr:from>
      <xdr:col>12</xdr:col>
      <xdr:colOff>152400</xdr:colOff>
      <xdr:row>22</xdr:row>
      <xdr:rowOff>123825</xdr:rowOff>
    </xdr:from>
    <xdr:to>
      <xdr:col>13</xdr:col>
      <xdr:colOff>628650</xdr:colOff>
      <xdr:row>33</xdr:row>
      <xdr:rowOff>9525</xdr:rowOff>
    </xdr:to>
    <xdr:graphicFrame>
      <xdr:nvGraphicFramePr>
        <xdr:cNvPr id="24" name="Graphique 27"/>
        <xdr:cNvGraphicFramePr/>
      </xdr:nvGraphicFramePr>
      <xdr:xfrm>
        <a:off x="11572875" y="5000625"/>
        <a:ext cx="2266950" cy="1981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12</xdr:col>
      <xdr:colOff>838200</xdr:colOff>
      <xdr:row>0</xdr:row>
      <xdr:rowOff>0</xdr:rowOff>
    </xdr:from>
    <xdr:to>
      <xdr:col>14</xdr:col>
      <xdr:colOff>9525</xdr:colOff>
      <xdr:row>5</xdr:row>
      <xdr:rowOff>190500</xdr:rowOff>
    </xdr:to>
    <xdr:pic>
      <xdr:nvPicPr>
        <xdr:cNvPr id="25" name="Image 31"/>
        <xdr:cNvPicPr preferRelativeResize="1">
          <a:picLocks noChangeAspect="1"/>
        </xdr:cNvPicPr>
      </xdr:nvPicPr>
      <xdr:blipFill>
        <a:blip r:embed="rId8"/>
        <a:srcRect l="41018" t="15730" r="5693" b="14607"/>
        <a:stretch>
          <a:fillRect/>
        </a:stretch>
      </xdr:blipFill>
      <xdr:spPr>
        <a:xfrm>
          <a:off x="12258675" y="0"/>
          <a:ext cx="18002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762000</xdr:colOff>
      <xdr:row>17</xdr:row>
      <xdr:rowOff>171450</xdr:rowOff>
    </xdr:from>
    <xdr:to>
      <xdr:col>12</xdr:col>
      <xdr:colOff>1247775</xdr:colOff>
      <xdr:row>18</xdr:row>
      <xdr:rowOff>180975</xdr:rowOff>
    </xdr:to>
    <xdr:sp textlink="$P$51">
      <xdr:nvSpPr>
        <xdr:cNvPr id="26" name="ZoneTexte 36"/>
        <xdr:cNvSpPr txBox="1">
          <a:spLocks noChangeArrowheads="1"/>
        </xdr:cNvSpPr>
      </xdr:nvSpPr>
      <xdr:spPr>
        <a:xfrm>
          <a:off x="12182475" y="4057650"/>
          <a:ext cx="485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d07f77f7-79ac-4f0e-9336-8565c3030b5d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fld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447675</xdr:colOff>
      <xdr:row>4</xdr:row>
      <xdr:rowOff>66675</xdr:rowOff>
    </xdr:from>
    <xdr:to>
      <xdr:col>25</xdr:col>
      <xdr:colOff>238125</xdr:colOff>
      <xdr:row>16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21640800" y="876300"/>
          <a:ext cx="2305050" cy="2381250"/>
        </a:xfrm>
        <a:prstGeom prst="rect">
          <a:avLst/>
        </a:prstGeom>
        <a:solidFill>
          <a:srgbClr val="FFFFFF"/>
        </a:solidFill>
        <a:ln w="1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 graphique n’est pas disponible dans votre version d’Excel.
La modification de cette forme ou l’enregistrement de ce classeur dans un autre format de fichier endommagera le graphique de façon irréparable.</a:t>
          </a:r>
        </a:p>
      </xdr:txBody>
    </xdr:sp>
    <xdr:clientData/>
  </xdr:twoCellAnchor>
  <xdr:twoCellAnchor>
    <xdr:from>
      <xdr:col>25</xdr:col>
      <xdr:colOff>657225</xdr:colOff>
      <xdr:row>19</xdr:row>
      <xdr:rowOff>9525</xdr:rowOff>
    </xdr:from>
    <xdr:to>
      <xdr:col>28</xdr:col>
      <xdr:colOff>476250</xdr:colOff>
      <xdr:row>29</xdr:row>
      <xdr:rowOff>95250</xdr:rowOff>
    </xdr:to>
    <xdr:graphicFrame>
      <xdr:nvGraphicFramePr>
        <xdr:cNvPr id="2" name="Graphique 4"/>
        <xdr:cNvGraphicFramePr/>
      </xdr:nvGraphicFramePr>
      <xdr:xfrm>
        <a:off x="24364950" y="3810000"/>
        <a:ext cx="23336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723900</xdr:colOff>
      <xdr:row>20</xdr:row>
      <xdr:rowOff>0</xdr:rowOff>
    </xdr:from>
    <xdr:to>
      <xdr:col>24</xdr:col>
      <xdr:colOff>828675</xdr:colOff>
      <xdr:row>31</xdr:row>
      <xdr:rowOff>38100</xdr:rowOff>
    </xdr:to>
    <xdr:grpSp>
      <xdr:nvGrpSpPr>
        <xdr:cNvPr id="3" name="Groupe 5"/>
        <xdr:cNvGrpSpPr>
          <a:grpSpLocks/>
        </xdr:cNvGrpSpPr>
      </xdr:nvGrpSpPr>
      <xdr:grpSpPr>
        <a:xfrm>
          <a:off x="21917025" y="3990975"/>
          <a:ext cx="1781175" cy="3181350"/>
          <a:chOff x="19037300" y="1955799"/>
          <a:chExt cx="1739901" cy="2222500"/>
        </a:xfrm>
        <a:solidFill>
          <a:srgbClr val="FFFFFF"/>
        </a:solidFill>
      </xdr:grpSpPr>
      <xdr:grpSp>
        <xdr:nvGrpSpPr>
          <xdr:cNvPr id="4" name="Groupe 48"/>
          <xdr:cNvGrpSpPr>
            <a:grpSpLocks/>
          </xdr:cNvGrpSpPr>
        </xdr:nvGrpSpPr>
        <xdr:grpSpPr>
          <a:xfrm>
            <a:off x="19037300" y="1955799"/>
            <a:ext cx="1739901" cy="2222500"/>
            <a:chOff x="6743697" y="9271001"/>
            <a:chExt cx="1739901" cy="2237122"/>
          </a:xfrm>
          <a:solidFill>
            <a:srgbClr val="FFFFFF"/>
          </a:solidFill>
        </xdr:grpSpPr>
        <xdr:sp>
          <xdr:nvSpPr>
            <xdr:cNvPr id="5" name="Rectangle : coins arrondis 7"/>
            <xdr:cNvSpPr>
              <a:spLocks/>
            </xdr:cNvSpPr>
          </xdr:nvSpPr>
          <xdr:spPr>
            <a:xfrm>
              <a:off x="6743697" y="9271001"/>
              <a:ext cx="1739901" cy="2237122"/>
            </a:xfrm>
            <a:prstGeom prst="roundRect">
              <a:avLst/>
            </a:prstGeom>
            <a:noFill/>
            <a:ln w="12700" cmpd="sng">
              <a:solidFill>
                <a:srgbClr val="2F528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 textlink="$U$22">
          <xdr:nvSpPr>
            <xdr:cNvPr id="6" name="ZoneTexte 36"/>
            <xdr:cNvSpPr txBox="1">
              <a:spLocks noChangeArrowheads="1"/>
            </xdr:cNvSpPr>
          </xdr:nvSpPr>
          <xdr:spPr>
            <a:xfrm>
              <a:off x="6921602" y="10693251"/>
              <a:ext cx="762512" cy="31040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fld id="{fdabfe94-0fad-4e08-bc5d-bc9e36a67acf}" type="TxLink"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#DIV/0!</a:t>
              </a:fld>
            </a:p>
          </xdr:txBody>
        </xdr:sp>
        <xdr:sp textlink="$U$23">
          <xdr:nvSpPr>
            <xdr:cNvPr id="7" name="ZoneTexte 37"/>
            <xdr:cNvSpPr txBox="1">
              <a:spLocks noChangeArrowheads="1"/>
            </xdr:cNvSpPr>
          </xdr:nvSpPr>
          <xdr:spPr>
            <a:xfrm>
              <a:off x="7632351" y="10693251"/>
              <a:ext cx="762512" cy="31040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fld id="{4cfe65ba-8f40-4af9-8aec-7ff50eeb7bd3}" type="TxLink"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#DIV/0!</a:t>
              </a:fld>
            </a:p>
          </xdr:txBody>
        </xdr:sp>
        <xdr:sp textlink="$V$22">
          <xdr:nvSpPr>
            <xdr:cNvPr id="8" name="ZoneTexte 29"/>
            <xdr:cNvSpPr txBox="1">
              <a:spLocks noChangeArrowheads="1"/>
            </xdr:cNvSpPr>
          </xdr:nvSpPr>
          <xdr:spPr>
            <a:xfrm>
              <a:off x="6863750" y="10371106"/>
              <a:ext cx="762512" cy="36856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fld id="{073b9287-8809-4de9-a62b-86d7826ac7dc}" type="TxLink">
                <a:rPr lang="en-US" cap="none" sz="1100" b="0" i="0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0</a:t>
              </a:fld>
            </a:p>
          </xdr:txBody>
        </xdr:sp>
        <xdr:sp textlink="$V$23">
          <xdr:nvSpPr>
            <xdr:cNvPr id="9" name="ZoneTexte 30"/>
            <xdr:cNvSpPr txBox="1">
              <a:spLocks noChangeArrowheads="1"/>
            </xdr:cNvSpPr>
          </xdr:nvSpPr>
          <xdr:spPr>
            <a:xfrm>
              <a:off x="7574500" y="10371106"/>
              <a:ext cx="762512" cy="36856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fld id="{9b8bc8d2-502f-4b3a-bb21-c99d1cec4de5}" type="TxLink">
                <a:rPr lang="en-US" cap="none" sz="1100" b="0" i="0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0</a:t>
              </a:fld>
            </a:p>
          </xdr:txBody>
        </xdr:sp>
        <xdr:pic>
          <xdr:nvPicPr>
            <xdr:cNvPr id="10" name="Graphique 11" descr="Homme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7517953" y="9509254"/>
              <a:ext cx="857771" cy="82885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Graphique 18" descr="Femme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6848526" y="9507017"/>
              <a:ext cx="857771" cy="82885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 textlink="$V$24">
        <xdr:nvSpPr>
          <xdr:cNvPr id="12" name="ZoneTexte 29"/>
          <xdr:cNvSpPr txBox="1">
            <a:spLocks noChangeArrowheads="1"/>
          </xdr:cNvSpPr>
        </xdr:nvSpPr>
        <xdr:spPr>
          <a:xfrm>
            <a:off x="19545351" y="3708240"/>
            <a:ext cx="762512" cy="3661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fld id="{a455a54b-53f6-4635-9c93-46445e9232bf}" type="TxLink"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0</a:t>
            </a:fld>
          </a:p>
        </xdr:txBody>
      </xdr:sp>
    </xdr:grpSp>
    <xdr:clientData/>
  </xdr:twoCellAnchor>
  <xdr:twoCellAnchor>
    <xdr:from>
      <xdr:col>23</xdr:col>
      <xdr:colOff>276225</xdr:colOff>
      <xdr:row>33</xdr:row>
      <xdr:rowOff>66675</xdr:rowOff>
    </xdr:from>
    <xdr:to>
      <xdr:col>25</xdr:col>
      <xdr:colOff>352425</xdr:colOff>
      <xdr:row>43</xdr:row>
      <xdr:rowOff>47625</xdr:rowOff>
    </xdr:to>
    <xdr:grpSp>
      <xdr:nvGrpSpPr>
        <xdr:cNvPr id="13" name="Groupe 15"/>
        <xdr:cNvGrpSpPr>
          <a:grpSpLocks/>
        </xdr:cNvGrpSpPr>
      </xdr:nvGrpSpPr>
      <xdr:grpSpPr>
        <a:xfrm>
          <a:off x="22307550" y="7600950"/>
          <a:ext cx="1752600" cy="2905125"/>
          <a:chOff x="5486400" y="4775200"/>
          <a:chExt cx="1765300" cy="2336800"/>
        </a:xfrm>
        <a:solidFill>
          <a:srgbClr val="FFFFFF"/>
        </a:solidFill>
      </xdr:grpSpPr>
      <xdr:pic>
        <xdr:nvPicPr>
          <xdr:cNvPr id="14" name="Graphique 11" descr="Homm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765759" y="5364074"/>
            <a:ext cx="482810" cy="4802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Graphique 11" descr="Homm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400825" y="5194071"/>
            <a:ext cx="665959" cy="663067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16" name="Groupe 18"/>
          <xdr:cNvGrpSpPr>
            <a:grpSpLocks/>
          </xdr:cNvGrpSpPr>
        </xdr:nvGrpSpPr>
        <xdr:grpSpPr>
          <a:xfrm>
            <a:off x="5486400" y="4775200"/>
            <a:ext cx="1765300" cy="2336800"/>
            <a:chOff x="5486400" y="4775200"/>
            <a:chExt cx="1765300" cy="2336800"/>
          </a:xfrm>
          <a:solidFill>
            <a:srgbClr val="FFFFFF"/>
          </a:solidFill>
        </xdr:grpSpPr>
        <xdr:grpSp>
          <xdr:nvGrpSpPr>
            <xdr:cNvPr id="17" name="Groupe 19"/>
            <xdr:cNvGrpSpPr>
              <a:grpSpLocks/>
            </xdr:cNvGrpSpPr>
          </xdr:nvGrpSpPr>
          <xdr:grpSpPr>
            <a:xfrm>
              <a:off x="5486400" y="4775200"/>
              <a:ext cx="1765300" cy="2336800"/>
              <a:chOff x="19037300" y="1955799"/>
              <a:chExt cx="1739901" cy="2222500"/>
            </a:xfrm>
            <a:solidFill>
              <a:srgbClr val="FFFFFF"/>
            </a:solidFill>
          </xdr:grpSpPr>
          <xdr:grpSp>
            <xdr:nvGrpSpPr>
              <xdr:cNvPr id="18" name="Groupe 48"/>
              <xdr:cNvGrpSpPr>
                <a:grpSpLocks/>
              </xdr:cNvGrpSpPr>
            </xdr:nvGrpSpPr>
            <xdr:grpSpPr>
              <a:xfrm>
                <a:off x="19037300" y="1955799"/>
                <a:ext cx="1739901" cy="2222500"/>
                <a:chOff x="6743697" y="9271001"/>
                <a:chExt cx="1739901" cy="2237122"/>
              </a:xfrm>
              <a:solidFill>
                <a:srgbClr val="FFFFFF"/>
              </a:solidFill>
            </xdr:grpSpPr>
            <xdr:sp>
              <xdr:nvSpPr>
                <xdr:cNvPr id="19" name="Rectangle : coins arrondis 7"/>
                <xdr:cNvSpPr>
                  <a:spLocks/>
                </xdr:cNvSpPr>
              </xdr:nvSpPr>
              <xdr:spPr>
                <a:xfrm>
                  <a:off x="6743697" y="9271001"/>
                  <a:ext cx="1739901" cy="2237122"/>
                </a:xfrm>
                <a:prstGeom prst="roundRect">
                  <a:avLst/>
                </a:prstGeom>
                <a:noFill/>
                <a:ln w="12700" cmpd="sng">
                  <a:solidFill>
                    <a:srgbClr val="2F528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 textlink="$U$26">
              <xdr:nvSpPr>
                <xdr:cNvPr id="20" name="ZoneTexte 29"/>
                <xdr:cNvSpPr txBox="1">
                  <a:spLocks noChangeArrowheads="1"/>
                </xdr:cNvSpPr>
              </xdr:nvSpPr>
              <xdr:spPr>
                <a:xfrm>
                  <a:off x="6863750" y="10371106"/>
                  <a:ext cx="762512" cy="36856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fld id="{a9e98693-27f5-4102-825b-fdeb39f3481b}" type="TxLink">
                    <a: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00</a:t>
                  </a:fld>
                </a:p>
              </xdr:txBody>
            </xdr:sp>
            <xdr:sp textlink="$U$27">
              <xdr:nvSpPr>
                <xdr:cNvPr id="21" name="ZoneTexte 30"/>
                <xdr:cNvSpPr txBox="1">
                  <a:spLocks noChangeArrowheads="1"/>
                </xdr:cNvSpPr>
              </xdr:nvSpPr>
              <xdr:spPr>
                <a:xfrm>
                  <a:off x="7574500" y="10371106"/>
                  <a:ext cx="762512" cy="36856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fld id="{0b8364c6-b648-47f7-a107-754af19f376e}" type="TxLink">
                    <a: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00</a:t>
                  </a:fld>
                </a:p>
              </xdr:txBody>
            </xdr:sp>
          </xdr:grpSp>
          <xdr:sp textlink="$U$25">
            <xdr:nvSpPr>
              <xdr:cNvPr id="22" name="ZoneTexte 29"/>
              <xdr:cNvSpPr txBox="1">
                <a:spLocks noChangeArrowheads="1"/>
              </xdr:cNvSpPr>
            </xdr:nvSpPr>
            <xdr:spPr>
              <a:xfrm>
                <a:off x="19520123" y="3563222"/>
                <a:ext cx="762512" cy="36615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fld id="{7e88d219-7ef9-40ac-baf9-98ed36714355}" type="TxLink"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#DIV/0!</a:t>
                </a:fld>
              </a:p>
            </xdr:txBody>
          </xdr:sp>
        </xdr:grpSp>
        <xdr:sp>
          <xdr:nvSpPr>
            <xdr:cNvPr id="23" name="ZoneTexte 20"/>
            <xdr:cNvSpPr txBox="1">
              <a:spLocks noChangeArrowheads="1"/>
            </xdr:cNvSpPr>
          </xdr:nvSpPr>
          <xdr:spPr>
            <a:xfrm>
              <a:off x="6134265" y="4914824"/>
              <a:ext cx="482810" cy="317221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0" i="0" u="none" baseline="0">
                  <a:solidFill>
                    <a:srgbClr val="333399"/>
                  </a:solidFill>
                  <a:latin typeface="Calibri"/>
                  <a:ea typeface="Calibri"/>
                  <a:cs typeface="Calibri"/>
                </a:rPr>
                <a:t>Age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4"/>
  <sheetViews>
    <sheetView showGridLines="0" tabSelected="1" zoomScale="80" zoomScaleNormal="80" zoomScalePageLayoutView="0" workbookViewId="0" topLeftCell="A1">
      <selection activeCell="J21" sqref="J21"/>
    </sheetView>
  </sheetViews>
  <sheetFormatPr defaultColWidth="11.00390625" defaultRowHeight="15.75"/>
  <cols>
    <col min="1" max="1" width="1.875" style="0" customWidth="1"/>
    <col min="2" max="2" width="2.875" style="8" customWidth="1"/>
    <col min="3" max="3" width="6.00390625" style="0" customWidth="1"/>
    <col min="4" max="4" width="24.875" style="0" customWidth="1"/>
    <col min="5" max="5" width="21.50390625" style="0" customWidth="1"/>
    <col min="6" max="6" width="12.375" style="0" bestFit="1" customWidth="1"/>
    <col min="7" max="7" width="6.50390625" style="0" customWidth="1"/>
    <col min="8" max="8" width="7.125" style="0" customWidth="1"/>
    <col min="9" max="9" width="17.375" style="0" customWidth="1"/>
    <col min="10" max="10" width="24.625" style="0" bestFit="1" customWidth="1"/>
    <col min="11" max="12" width="12.375" style="0" customWidth="1"/>
    <col min="13" max="13" width="23.50390625" style="0" customWidth="1"/>
    <col min="15" max="15" width="2.625" style="0" customWidth="1"/>
    <col min="16" max="16" width="6.875" style="0" hidden="1" customWidth="1"/>
    <col min="17" max="17" width="0.12890625" style="0" hidden="1" customWidth="1"/>
    <col min="18" max="18" width="8.50390625" style="0" customWidth="1"/>
    <col min="19" max="19" width="14.875" style="0" customWidth="1"/>
  </cols>
  <sheetData>
    <row r="1" ht="15.75"/>
    <row r="2" spans="13:14" ht="15.75">
      <c r="M2" s="120"/>
      <c r="N2" s="120"/>
    </row>
    <row r="3" spans="7:14" ht="15.75">
      <c r="G3" s="132"/>
      <c r="H3" s="132"/>
      <c r="I3" s="132"/>
      <c r="M3" s="120"/>
      <c r="N3" s="120"/>
    </row>
    <row r="4" spans="7:14" ht="15.75">
      <c r="G4" s="132"/>
      <c r="H4" s="132"/>
      <c r="I4" s="132"/>
      <c r="M4" s="120"/>
      <c r="N4" s="120"/>
    </row>
    <row r="5" spans="4:14" ht="15.75">
      <c r="D5" t="s">
        <v>20</v>
      </c>
      <c r="M5" s="120"/>
      <c r="N5" s="120"/>
    </row>
    <row r="6" ht="15.75"/>
    <row r="7" spans="3:14" ht="23.25">
      <c r="C7" s="133" t="s">
        <v>105</v>
      </c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</row>
    <row r="8" ht="15.75" thickBot="1"/>
    <row r="9" spans="3:14" ht="15">
      <c r="C9" s="129" t="s">
        <v>107</v>
      </c>
      <c r="D9" s="130"/>
      <c r="E9" s="130"/>
      <c r="F9" s="131"/>
      <c r="G9" s="123" t="s">
        <v>112</v>
      </c>
      <c r="H9" s="124"/>
      <c r="I9" s="124"/>
      <c r="J9" s="125"/>
      <c r="K9" s="123" t="s">
        <v>85</v>
      </c>
      <c r="L9" s="124"/>
      <c r="M9" s="124"/>
      <c r="N9" s="125"/>
    </row>
    <row r="10" spans="3:14" ht="15">
      <c r="C10" s="88"/>
      <c r="D10" s="89" t="s">
        <v>111</v>
      </c>
      <c r="E10" s="121"/>
      <c r="F10" s="122"/>
      <c r="G10" s="126"/>
      <c r="H10" s="127"/>
      <c r="I10" s="127"/>
      <c r="J10" s="128"/>
      <c r="K10" s="126"/>
      <c r="L10" s="127"/>
      <c r="M10" s="127"/>
      <c r="N10" s="128"/>
    </row>
    <row r="11" spans="3:14" ht="18">
      <c r="C11" s="101" t="s">
        <v>86</v>
      </c>
      <c r="D11" s="102"/>
      <c r="E11" s="116"/>
      <c r="F11" s="117"/>
      <c r="G11" s="103" t="s">
        <v>113</v>
      </c>
      <c r="H11" s="104"/>
      <c r="I11" s="49"/>
      <c r="J11" s="53"/>
      <c r="K11" s="118" t="s">
        <v>90</v>
      </c>
      <c r="L11" s="119"/>
      <c r="M11" s="119"/>
      <c r="N11" s="97"/>
    </row>
    <row r="12" spans="3:14" ht="15">
      <c r="C12" s="101" t="s">
        <v>21</v>
      </c>
      <c r="D12" s="102"/>
      <c r="E12" s="114"/>
      <c r="F12" s="115"/>
      <c r="G12" s="105" t="s">
        <v>114</v>
      </c>
      <c r="H12" s="106"/>
      <c r="I12" s="54"/>
      <c r="J12" s="55"/>
      <c r="K12" s="118" t="s">
        <v>84</v>
      </c>
      <c r="L12" s="119"/>
      <c r="M12" s="119"/>
      <c r="N12" s="98"/>
    </row>
    <row r="13" spans="3:14" ht="15.75" thickBot="1">
      <c r="C13" s="90"/>
      <c r="D13" s="91" t="s">
        <v>106</v>
      </c>
      <c r="E13" s="112"/>
      <c r="F13" s="113"/>
      <c r="G13" s="110"/>
      <c r="H13" s="111"/>
      <c r="I13" s="51"/>
      <c r="J13" s="56"/>
      <c r="K13" s="107" t="s">
        <v>78</v>
      </c>
      <c r="L13" s="108"/>
      <c r="M13" s="109"/>
      <c r="N13" s="99"/>
    </row>
    <row r="14" ht="16.5" thickBot="1"/>
    <row r="15" spans="3:17" ht="45.75" thickBot="1">
      <c r="C15" s="50" t="s">
        <v>87</v>
      </c>
      <c r="D15" s="1" t="s">
        <v>16</v>
      </c>
      <c r="E15" s="1" t="s">
        <v>17</v>
      </c>
      <c r="F15" s="1" t="s">
        <v>18</v>
      </c>
      <c r="G15" s="1" t="s">
        <v>83</v>
      </c>
      <c r="H15" s="1" t="s">
        <v>108</v>
      </c>
      <c r="I15" s="1" t="s">
        <v>20</v>
      </c>
      <c r="J15" s="1" t="s">
        <v>82</v>
      </c>
      <c r="K15" s="82" t="s">
        <v>89</v>
      </c>
      <c r="L15" s="87" t="s">
        <v>110</v>
      </c>
      <c r="O15" s="52"/>
      <c r="P15">
        <f>IF(C16="M",1,0)</f>
        <v>0</v>
      </c>
      <c r="Q15">
        <f>IF(C16="F",1,0)</f>
        <v>0</v>
      </c>
    </row>
    <row r="16" spans="2:17" ht="15.75">
      <c r="B16" s="8">
        <f>IF(D16="","",1)</f>
      </c>
      <c r="C16" s="58"/>
      <c r="D16" s="79"/>
      <c r="E16" s="80"/>
      <c r="F16" s="81"/>
      <c r="G16" s="78">
        <f ca="1">IF(F16="","",TODAY()-F16)</f>
      </c>
      <c r="H16" s="59"/>
      <c r="I16" s="59"/>
      <c r="J16" s="59"/>
      <c r="K16" s="83"/>
      <c r="L16" s="92"/>
      <c r="O16" s="52"/>
      <c r="P16">
        <f aca="true" t="shared" si="0" ref="P16:P48">IF(C17="M",1,0)</f>
        <v>0</v>
      </c>
      <c r="Q16">
        <f aca="true" t="shared" si="1" ref="Q16:Q47">IF(C17="F",1,0)</f>
        <v>0</v>
      </c>
    </row>
    <row r="17" spans="2:17" ht="15.75">
      <c r="B17" s="8">
        <f>IF(D17="","",B16+1)</f>
      </c>
      <c r="C17" s="67"/>
      <c r="D17" s="76"/>
      <c r="E17" s="76"/>
      <c r="F17" s="77"/>
      <c r="G17" s="70">
        <f aca="true" ca="1" t="shared" si="2" ref="G17:G48">IF(F17="","",TODAY()-F17)</f>
      </c>
      <c r="H17" s="71"/>
      <c r="I17" s="71"/>
      <c r="J17" s="71"/>
      <c r="K17" s="84"/>
      <c r="L17" s="93"/>
      <c r="O17" s="52"/>
      <c r="P17">
        <f t="shared" si="0"/>
        <v>0</v>
      </c>
      <c r="Q17">
        <f t="shared" si="1"/>
        <v>0</v>
      </c>
    </row>
    <row r="18" spans="2:17" ht="15.75">
      <c r="B18" s="8">
        <f>IF(D18="","",B17+1)</f>
      </c>
      <c r="C18" s="67"/>
      <c r="D18" s="68"/>
      <c r="E18" s="68"/>
      <c r="F18" s="69"/>
      <c r="G18" s="70">
        <f ca="1" t="shared" si="2"/>
      </c>
      <c r="H18" s="71"/>
      <c r="I18" s="71"/>
      <c r="J18" s="71"/>
      <c r="K18" s="84"/>
      <c r="L18" s="94"/>
      <c r="O18" s="52"/>
      <c r="P18">
        <f t="shared" si="0"/>
        <v>0</v>
      </c>
      <c r="Q18">
        <f t="shared" si="1"/>
        <v>0</v>
      </c>
    </row>
    <row r="19" spans="2:17" ht="15.75">
      <c r="B19" s="8">
        <f aca="true" t="shared" si="3" ref="B19:B48">IF(D19="","",B18+1)</f>
      </c>
      <c r="C19" s="67"/>
      <c r="D19" s="68"/>
      <c r="E19" s="68"/>
      <c r="F19" s="69"/>
      <c r="G19" s="70">
        <f ca="1" t="shared" si="2"/>
      </c>
      <c r="H19" s="71"/>
      <c r="I19" s="71"/>
      <c r="J19" s="71"/>
      <c r="K19" s="84"/>
      <c r="L19" s="94"/>
      <c r="O19" s="52"/>
      <c r="P19">
        <f t="shared" si="0"/>
        <v>0</v>
      </c>
      <c r="Q19">
        <f t="shared" si="1"/>
        <v>0</v>
      </c>
    </row>
    <row r="20" spans="2:17" ht="15.75">
      <c r="B20" s="8">
        <f t="shared" si="3"/>
      </c>
      <c r="C20" s="67"/>
      <c r="D20" s="68"/>
      <c r="E20" s="68"/>
      <c r="F20" s="69"/>
      <c r="G20" s="70">
        <f ca="1" t="shared" si="2"/>
      </c>
      <c r="H20" s="72"/>
      <c r="I20" s="71"/>
      <c r="J20" s="71"/>
      <c r="K20" s="84"/>
      <c r="L20" s="94"/>
      <c r="O20" s="52"/>
      <c r="P20">
        <f t="shared" si="0"/>
        <v>0</v>
      </c>
      <c r="Q20">
        <f t="shared" si="1"/>
        <v>0</v>
      </c>
    </row>
    <row r="21" spans="2:17" ht="15.75">
      <c r="B21" s="8">
        <f t="shared" si="3"/>
      </c>
      <c r="C21" s="67"/>
      <c r="D21" s="68"/>
      <c r="E21" s="68"/>
      <c r="F21" s="69"/>
      <c r="G21" s="70">
        <f ca="1" t="shared" si="2"/>
      </c>
      <c r="H21" s="72"/>
      <c r="I21" s="71"/>
      <c r="J21" s="71"/>
      <c r="K21" s="84"/>
      <c r="L21" s="94"/>
      <c r="O21" s="52"/>
      <c r="P21">
        <f t="shared" si="0"/>
        <v>0</v>
      </c>
      <c r="Q21">
        <f t="shared" si="1"/>
        <v>0</v>
      </c>
    </row>
    <row r="22" spans="2:17" ht="15">
      <c r="B22" s="8">
        <f t="shared" si="3"/>
      </c>
      <c r="C22" s="67"/>
      <c r="D22" s="68"/>
      <c r="E22" s="68"/>
      <c r="F22" s="69"/>
      <c r="G22" s="70">
        <f ca="1" t="shared" si="2"/>
      </c>
      <c r="H22" s="72"/>
      <c r="I22" s="71"/>
      <c r="J22" s="71"/>
      <c r="K22" s="84"/>
      <c r="L22" s="94"/>
      <c r="O22" s="52"/>
      <c r="P22">
        <f t="shared" si="0"/>
        <v>0</v>
      </c>
      <c r="Q22">
        <f t="shared" si="1"/>
        <v>0</v>
      </c>
    </row>
    <row r="23" spans="2:17" ht="15">
      <c r="B23" s="8">
        <f t="shared" si="3"/>
      </c>
      <c r="C23" s="67"/>
      <c r="D23" s="68"/>
      <c r="E23" s="68"/>
      <c r="F23" s="69"/>
      <c r="G23" s="70">
        <f ca="1" t="shared" si="2"/>
      </c>
      <c r="H23" s="72"/>
      <c r="I23" s="71"/>
      <c r="J23" s="71"/>
      <c r="K23" s="84"/>
      <c r="L23" s="94"/>
      <c r="O23" s="52"/>
      <c r="P23">
        <f t="shared" si="0"/>
        <v>0</v>
      </c>
      <c r="Q23">
        <f t="shared" si="1"/>
        <v>0</v>
      </c>
    </row>
    <row r="24" spans="2:17" ht="15">
      <c r="B24" s="8">
        <f t="shared" si="3"/>
      </c>
      <c r="C24" s="67"/>
      <c r="D24" s="68"/>
      <c r="E24" s="68"/>
      <c r="F24" s="69"/>
      <c r="G24" s="70">
        <f ca="1" t="shared" si="2"/>
      </c>
      <c r="H24" s="72"/>
      <c r="I24" s="71"/>
      <c r="J24" s="71"/>
      <c r="K24" s="84"/>
      <c r="L24" s="94"/>
      <c r="O24" s="52"/>
      <c r="P24">
        <f t="shared" si="0"/>
        <v>0</v>
      </c>
      <c r="Q24">
        <f t="shared" si="1"/>
        <v>0</v>
      </c>
    </row>
    <row r="25" spans="2:17" ht="15">
      <c r="B25" s="8">
        <f t="shared" si="3"/>
      </c>
      <c r="C25" s="67"/>
      <c r="D25" s="68"/>
      <c r="E25" s="68"/>
      <c r="F25" s="69"/>
      <c r="G25" s="70">
        <f ca="1" t="shared" si="2"/>
      </c>
      <c r="H25" s="72"/>
      <c r="I25" s="71"/>
      <c r="J25" s="71"/>
      <c r="K25" s="84"/>
      <c r="L25" s="94"/>
      <c r="O25" s="52"/>
      <c r="P25">
        <f t="shared" si="0"/>
        <v>0</v>
      </c>
      <c r="Q25">
        <f t="shared" si="1"/>
        <v>0</v>
      </c>
    </row>
    <row r="26" spans="2:17" ht="15">
      <c r="B26" s="8">
        <f t="shared" si="3"/>
      </c>
      <c r="C26" s="67"/>
      <c r="D26" s="68"/>
      <c r="E26" s="68"/>
      <c r="F26" s="69"/>
      <c r="G26" s="70">
        <f ca="1" t="shared" si="2"/>
      </c>
      <c r="H26" s="72"/>
      <c r="I26" s="71"/>
      <c r="J26" s="71"/>
      <c r="K26" s="84"/>
      <c r="L26" s="94"/>
      <c r="O26" s="52"/>
      <c r="P26">
        <f t="shared" si="0"/>
        <v>0</v>
      </c>
      <c r="Q26">
        <f t="shared" si="1"/>
        <v>0</v>
      </c>
    </row>
    <row r="27" spans="2:17" ht="15">
      <c r="B27" s="8">
        <f t="shared" si="3"/>
      </c>
      <c r="C27" s="67"/>
      <c r="D27" s="68"/>
      <c r="E27" s="68"/>
      <c r="F27" s="69"/>
      <c r="G27" s="70">
        <f ca="1" t="shared" si="2"/>
      </c>
      <c r="H27" s="72"/>
      <c r="I27" s="71"/>
      <c r="J27" s="71"/>
      <c r="K27" s="84"/>
      <c r="L27" s="94"/>
      <c r="O27" s="52"/>
      <c r="P27">
        <f t="shared" si="0"/>
        <v>0</v>
      </c>
      <c r="Q27">
        <f t="shared" si="1"/>
        <v>0</v>
      </c>
    </row>
    <row r="28" spans="2:17" ht="15">
      <c r="B28" s="8">
        <f t="shared" si="3"/>
      </c>
      <c r="C28" s="67"/>
      <c r="D28" s="68"/>
      <c r="E28" s="68"/>
      <c r="F28" s="69"/>
      <c r="G28" s="70">
        <f ca="1" t="shared" si="2"/>
      </c>
      <c r="H28" s="72"/>
      <c r="I28" s="71"/>
      <c r="J28" s="71"/>
      <c r="K28" s="84"/>
      <c r="L28" s="94"/>
      <c r="O28" s="52"/>
      <c r="P28">
        <f t="shared" si="0"/>
        <v>0</v>
      </c>
      <c r="Q28">
        <f t="shared" si="1"/>
        <v>0</v>
      </c>
    </row>
    <row r="29" spans="2:17" ht="15">
      <c r="B29" s="8">
        <f t="shared" si="3"/>
      </c>
      <c r="C29" s="67"/>
      <c r="D29" s="68"/>
      <c r="E29" s="68"/>
      <c r="F29" s="69"/>
      <c r="G29" s="70">
        <f ca="1" t="shared" si="2"/>
      </c>
      <c r="H29" s="72"/>
      <c r="I29" s="71"/>
      <c r="J29" s="71"/>
      <c r="K29" s="84"/>
      <c r="L29" s="94"/>
      <c r="O29" s="52"/>
      <c r="P29">
        <f t="shared" si="0"/>
        <v>0</v>
      </c>
      <c r="Q29">
        <f t="shared" si="1"/>
        <v>0</v>
      </c>
    </row>
    <row r="30" spans="2:17" ht="15">
      <c r="B30" s="8">
        <f t="shared" si="3"/>
      </c>
      <c r="C30" s="67"/>
      <c r="D30" s="68"/>
      <c r="E30" s="68"/>
      <c r="F30" s="69"/>
      <c r="G30" s="70">
        <f ca="1" t="shared" si="2"/>
      </c>
      <c r="H30" s="72"/>
      <c r="I30" s="71"/>
      <c r="J30" s="71"/>
      <c r="K30" s="84"/>
      <c r="L30" s="94"/>
      <c r="O30" s="52"/>
      <c r="P30">
        <f t="shared" si="0"/>
        <v>0</v>
      </c>
      <c r="Q30">
        <f t="shared" si="1"/>
        <v>0</v>
      </c>
    </row>
    <row r="31" spans="2:17" ht="15">
      <c r="B31" s="8">
        <f>IF(D31="","",B26+1)</f>
      </c>
      <c r="C31" s="67"/>
      <c r="D31" s="68"/>
      <c r="E31" s="68"/>
      <c r="F31" s="69"/>
      <c r="G31" s="70">
        <f ca="1" t="shared" si="2"/>
      </c>
      <c r="H31" s="72"/>
      <c r="I31" s="71"/>
      <c r="J31" s="71"/>
      <c r="K31" s="84"/>
      <c r="L31" s="94"/>
      <c r="O31" s="52"/>
      <c r="P31">
        <f t="shared" si="0"/>
        <v>0</v>
      </c>
      <c r="Q31">
        <f t="shared" si="1"/>
        <v>0</v>
      </c>
    </row>
    <row r="32" spans="2:17" ht="15">
      <c r="B32" s="8">
        <f t="shared" si="3"/>
      </c>
      <c r="C32" s="67"/>
      <c r="D32" s="68"/>
      <c r="E32" s="68"/>
      <c r="F32" s="69"/>
      <c r="G32" s="70">
        <f ca="1" t="shared" si="2"/>
      </c>
      <c r="H32" s="72"/>
      <c r="I32" s="71"/>
      <c r="J32" s="71"/>
      <c r="K32" s="84"/>
      <c r="L32" s="94"/>
      <c r="O32" s="52"/>
      <c r="P32">
        <f t="shared" si="0"/>
        <v>0</v>
      </c>
      <c r="Q32">
        <f t="shared" si="1"/>
        <v>0</v>
      </c>
    </row>
    <row r="33" spans="2:17" ht="15">
      <c r="B33" s="8">
        <f t="shared" si="3"/>
      </c>
      <c r="C33" s="67"/>
      <c r="D33" s="68"/>
      <c r="E33" s="68"/>
      <c r="F33" s="69"/>
      <c r="G33" s="70">
        <f ca="1" t="shared" si="2"/>
      </c>
      <c r="H33" s="72"/>
      <c r="I33" s="71"/>
      <c r="J33" s="71"/>
      <c r="K33" s="84"/>
      <c r="L33" s="94"/>
      <c r="O33" s="52"/>
      <c r="P33">
        <f t="shared" si="0"/>
        <v>0</v>
      </c>
      <c r="Q33">
        <f t="shared" si="1"/>
        <v>0</v>
      </c>
    </row>
    <row r="34" spans="2:17" ht="15">
      <c r="B34" s="8">
        <f t="shared" si="3"/>
      </c>
      <c r="C34" s="67"/>
      <c r="D34" s="68"/>
      <c r="E34" s="68"/>
      <c r="F34" s="69"/>
      <c r="G34" s="70">
        <f ca="1" t="shared" si="2"/>
      </c>
      <c r="H34" s="72"/>
      <c r="I34" s="71"/>
      <c r="J34" s="71"/>
      <c r="K34" s="84"/>
      <c r="L34" s="94"/>
      <c r="O34" s="52"/>
      <c r="P34">
        <f t="shared" si="0"/>
        <v>0</v>
      </c>
      <c r="Q34">
        <f t="shared" si="1"/>
        <v>0</v>
      </c>
    </row>
    <row r="35" spans="2:17" ht="15">
      <c r="B35" s="8">
        <f t="shared" si="3"/>
      </c>
      <c r="C35" s="67"/>
      <c r="D35" s="68"/>
      <c r="E35" s="68"/>
      <c r="F35" s="69"/>
      <c r="G35" s="70">
        <f ca="1" t="shared" si="2"/>
      </c>
      <c r="H35" s="72"/>
      <c r="I35" s="71"/>
      <c r="J35" s="71"/>
      <c r="K35" s="84"/>
      <c r="L35" s="94"/>
      <c r="O35" s="52"/>
      <c r="P35">
        <f t="shared" si="0"/>
        <v>0</v>
      </c>
      <c r="Q35">
        <f t="shared" si="1"/>
        <v>0</v>
      </c>
    </row>
    <row r="36" spans="2:17" ht="15">
      <c r="B36" s="8">
        <f t="shared" si="3"/>
      </c>
      <c r="C36" s="67"/>
      <c r="D36" s="68"/>
      <c r="E36" s="68"/>
      <c r="F36" s="69"/>
      <c r="G36" s="70">
        <f ca="1" t="shared" si="2"/>
      </c>
      <c r="H36" s="72"/>
      <c r="I36" s="71"/>
      <c r="J36" s="71"/>
      <c r="K36" s="84"/>
      <c r="L36" s="94"/>
      <c r="O36" s="52"/>
      <c r="P36">
        <f t="shared" si="0"/>
        <v>0</v>
      </c>
      <c r="Q36">
        <f t="shared" si="1"/>
        <v>0</v>
      </c>
    </row>
    <row r="37" spans="2:17" ht="15">
      <c r="B37" s="8">
        <f t="shared" si="3"/>
      </c>
      <c r="C37" s="67"/>
      <c r="D37" s="68"/>
      <c r="E37" s="68"/>
      <c r="F37" s="69"/>
      <c r="G37" s="70">
        <f ca="1" t="shared" si="2"/>
      </c>
      <c r="H37" s="72"/>
      <c r="I37" s="71"/>
      <c r="J37" s="71"/>
      <c r="K37" s="84"/>
      <c r="L37" s="94"/>
      <c r="O37" s="52"/>
      <c r="P37">
        <f t="shared" si="0"/>
        <v>0</v>
      </c>
      <c r="Q37">
        <f t="shared" si="1"/>
        <v>0</v>
      </c>
    </row>
    <row r="38" spans="2:17" ht="15">
      <c r="B38" s="8">
        <f t="shared" si="3"/>
      </c>
      <c r="C38" s="67"/>
      <c r="D38" s="68"/>
      <c r="E38" s="68"/>
      <c r="F38" s="69"/>
      <c r="G38" s="70">
        <f ca="1" t="shared" si="2"/>
      </c>
      <c r="H38" s="72"/>
      <c r="I38" s="71"/>
      <c r="J38" s="71"/>
      <c r="K38" s="84"/>
      <c r="L38" s="94"/>
      <c r="O38" s="52"/>
      <c r="P38">
        <f t="shared" si="0"/>
        <v>0</v>
      </c>
      <c r="Q38">
        <f t="shared" si="1"/>
        <v>0</v>
      </c>
    </row>
    <row r="39" spans="2:17" ht="15">
      <c r="B39" s="8">
        <f t="shared" si="3"/>
      </c>
      <c r="C39" s="67"/>
      <c r="D39" s="68"/>
      <c r="E39" s="68"/>
      <c r="F39" s="69"/>
      <c r="G39" s="70">
        <f ca="1" t="shared" si="2"/>
      </c>
      <c r="H39" s="72"/>
      <c r="I39" s="71"/>
      <c r="J39" s="71"/>
      <c r="K39" s="84"/>
      <c r="L39" s="94"/>
      <c r="O39" s="52"/>
      <c r="P39">
        <f t="shared" si="0"/>
        <v>0</v>
      </c>
      <c r="Q39">
        <f t="shared" si="1"/>
        <v>0</v>
      </c>
    </row>
    <row r="40" spans="2:17" ht="15">
      <c r="B40" s="8">
        <f t="shared" si="3"/>
      </c>
      <c r="C40" s="67"/>
      <c r="D40" s="68"/>
      <c r="E40" s="68"/>
      <c r="F40" s="69"/>
      <c r="G40" s="70">
        <f ca="1" t="shared" si="2"/>
      </c>
      <c r="H40" s="72"/>
      <c r="I40" s="71"/>
      <c r="J40" s="71"/>
      <c r="K40" s="84"/>
      <c r="L40" s="94"/>
      <c r="O40" s="52"/>
      <c r="P40">
        <f t="shared" si="0"/>
        <v>0</v>
      </c>
      <c r="Q40">
        <f t="shared" si="1"/>
        <v>0</v>
      </c>
    </row>
    <row r="41" spans="2:17" ht="15">
      <c r="B41" s="8">
        <f t="shared" si="3"/>
      </c>
      <c r="C41" s="67"/>
      <c r="D41" s="68"/>
      <c r="E41" s="68"/>
      <c r="F41" s="69"/>
      <c r="G41" s="70">
        <f ca="1" t="shared" si="2"/>
      </c>
      <c r="H41" s="72"/>
      <c r="I41" s="71"/>
      <c r="J41" s="71"/>
      <c r="K41" s="84"/>
      <c r="L41" s="94"/>
      <c r="O41" s="52"/>
      <c r="P41">
        <f t="shared" si="0"/>
        <v>0</v>
      </c>
      <c r="Q41">
        <f t="shared" si="1"/>
        <v>0</v>
      </c>
    </row>
    <row r="42" spans="2:17" ht="15">
      <c r="B42" s="8">
        <f t="shared" si="3"/>
      </c>
      <c r="C42" s="73"/>
      <c r="D42" s="68"/>
      <c r="E42" s="74"/>
      <c r="F42" s="75"/>
      <c r="G42" s="70">
        <f ca="1" t="shared" si="2"/>
      </c>
      <c r="H42" s="72"/>
      <c r="I42" s="71"/>
      <c r="J42" s="71"/>
      <c r="K42" s="84"/>
      <c r="L42" s="95"/>
      <c r="O42" s="52"/>
      <c r="P42">
        <f t="shared" si="0"/>
        <v>0</v>
      </c>
      <c r="Q42">
        <f t="shared" si="1"/>
        <v>0</v>
      </c>
    </row>
    <row r="43" spans="2:17" ht="15">
      <c r="B43" s="8">
        <f t="shared" si="3"/>
      </c>
      <c r="C43" s="73"/>
      <c r="D43" s="68"/>
      <c r="E43" s="74"/>
      <c r="F43" s="75"/>
      <c r="G43" s="70">
        <f ca="1" t="shared" si="2"/>
      </c>
      <c r="H43" s="72"/>
      <c r="I43" s="71"/>
      <c r="J43" s="71"/>
      <c r="K43" s="85"/>
      <c r="L43" s="95"/>
      <c r="O43" s="52"/>
      <c r="P43">
        <f t="shared" si="0"/>
        <v>0</v>
      </c>
      <c r="Q43">
        <f t="shared" si="1"/>
        <v>0</v>
      </c>
    </row>
    <row r="44" spans="2:17" ht="15">
      <c r="B44" s="8">
        <f t="shared" si="3"/>
      </c>
      <c r="C44" s="73"/>
      <c r="D44" s="68"/>
      <c r="E44" s="74"/>
      <c r="F44" s="75"/>
      <c r="G44" s="70">
        <f ca="1" t="shared" si="2"/>
      </c>
      <c r="H44" s="72"/>
      <c r="I44" s="71"/>
      <c r="J44" s="71"/>
      <c r="K44" s="85"/>
      <c r="L44" s="95"/>
      <c r="O44" s="52"/>
      <c r="P44">
        <f t="shared" si="0"/>
        <v>0</v>
      </c>
      <c r="Q44">
        <f t="shared" si="1"/>
        <v>0</v>
      </c>
    </row>
    <row r="45" spans="2:17" ht="15">
      <c r="B45" s="8">
        <f t="shared" si="3"/>
      </c>
      <c r="C45" s="73"/>
      <c r="D45" s="68"/>
      <c r="E45" s="74"/>
      <c r="F45" s="75"/>
      <c r="G45" s="70">
        <f ca="1" t="shared" si="2"/>
      </c>
      <c r="H45" s="72"/>
      <c r="I45" s="71"/>
      <c r="J45" s="71"/>
      <c r="K45" s="85"/>
      <c r="L45" s="95"/>
      <c r="O45" s="52"/>
      <c r="P45">
        <f t="shared" si="0"/>
        <v>0</v>
      </c>
      <c r="Q45">
        <f t="shared" si="1"/>
        <v>0</v>
      </c>
    </row>
    <row r="46" spans="2:17" ht="15">
      <c r="B46" s="8">
        <f t="shared" si="3"/>
      </c>
      <c r="C46" s="73"/>
      <c r="D46" s="68"/>
      <c r="E46" s="74"/>
      <c r="F46" s="75"/>
      <c r="G46" s="70">
        <f ca="1" t="shared" si="2"/>
      </c>
      <c r="H46" s="72"/>
      <c r="I46" s="71"/>
      <c r="J46" s="71"/>
      <c r="K46" s="85"/>
      <c r="L46" s="95"/>
      <c r="O46" s="52"/>
      <c r="P46">
        <f t="shared" si="0"/>
        <v>0</v>
      </c>
      <c r="Q46">
        <f t="shared" si="1"/>
        <v>0</v>
      </c>
    </row>
    <row r="47" spans="2:17" ht="15">
      <c r="B47" s="8">
        <f t="shared" si="3"/>
      </c>
      <c r="C47" s="73"/>
      <c r="D47" s="68"/>
      <c r="E47" s="74"/>
      <c r="F47" s="75"/>
      <c r="G47" s="70">
        <f ca="1" t="shared" si="2"/>
      </c>
      <c r="H47" s="72"/>
      <c r="I47" s="71"/>
      <c r="J47" s="71"/>
      <c r="K47" s="85"/>
      <c r="L47" s="95"/>
      <c r="O47" s="52"/>
      <c r="P47">
        <f t="shared" si="0"/>
        <v>0</v>
      </c>
      <c r="Q47">
        <f t="shared" si="1"/>
        <v>0</v>
      </c>
    </row>
    <row r="48" spans="2:17" ht="15.75" thickBot="1">
      <c r="B48" s="8">
        <f t="shared" si="3"/>
      </c>
      <c r="C48" s="60"/>
      <c r="D48" s="61"/>
      <c r="E48" s="62"/>
      <c r="F48" s="63"/>
      <c r="G48" s="64">
        <f ca="1" t="shared" si="2"/>
      </c>
      <c r="H48" s="65"/>
      <c r="I48" s="66"/>
      <c r="J48" s="66"/>
      <c r="K48" s="86"/>
      <c r="L48" s="96"/>
      <c r="O48" s="52"/>
      <c r="P48">
        <f t="shared" si="0"/>
        <v>0</v>
      </c>
      <c r="Q48">
        <f>IF(C49="F",1,0)</f>
        <v>0</v>
      </c>
    </row>
    <row r="50" spans="3:17" ht="15">
      <c r="C50" s="57" t="s">
        <v>109</v>
      </c>
      <c r="P50">
        <f>SUM(P15:P48)</f>
        <v>0</v>
      </c>
      <c r="Q50">
        <f>SUM(Q15:Q48)</f>
        <v>0</v>
      </c>
    </row>
    <row r="51" spans="16:17" ht="15">
      <c r="P51" s="100">
        <f>IF(P50=0,"",P50/Q54)</f>
      </c>
      <c r="Q51" s="100">
        <f>IF(Q50=0,"",Q50/Q54)</f>
      </c>
    </row>
    <row r="54" ht="15">
      <c r="Q54">
        <f>P50+Q50</f>
        <v>0</v>
      </c>
    </row>
  </sheetData>
  <sheetProtection sheet="1" objects="1" scenarios="1" selectLockedCells="1"/>
  <mergeCells count="18">
    <mergeCell ref="M2:N5"/>
    <mergeCell ref="E10:F10"/>
    <mergeCell ref="G9:J10"/>
    <mergeCell ref="K9:N10"/>
    <mergeCell ref="C9:F9"/>
    <mergeCell ref="G3:I4"/>
    <mergeCell ref="C7:N7"/>
    <mergeCell ref="C12:D12"/>
    <mergeCell ref="C11:D11"/>
    <mergeCell ref="G11:H11"/>
    <mergeCell ref="G12:H12"/>
    <mergeCell ref="K13:M13"/>
    <mergeCell ref="G13:H13"/>
    <mergeCell ref="E13:F13"/>
    <mergeCell ref="E12:F12"/>
    <mergeCell ref="E11:F11"/>
    <mergeCell ref="K11:M11"/>
    <mergeCell ref="K12:M12"/>
  </mergeCells>
  <dataValidations count="1">
    <dataValidation type="list" allowBlank="1" showInputMessage="1" showErrorMessage="1" sqref="I16:I48">
      <formula1>$E$11</formula1>
    </dataValidation>
  </dataValidations>
  <printOptions/>
  <pageMargins left="0" right="0" top="0" bottom="0" header="0.3" footer="0.3"/>
  <pageSetup fitToHeight="1" fitToWidth="1"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V42"/>
  <sheetViews>
    <sheetView zoomScalePageLayoutView="0" workbookViewId="0" topLeftCell="A1">
      <selection activeCell="J42" sqref="J42"/>
    </sheetView>
  </sheetViews>
  <sheetFormatPr defaultColWidth="11.00390625" defaultRowHeight="15.75"/>
  <cols>
    <col min="2" max="2" width="23.50390625" style="0" bestFit="1" customWidth="1"/>
    <col min="3" max="3" width="54.875" style="0" bestFit="1" customWidth="1"/>
    <col min="4" max="4" width="2.875" style="0" customWidth="1"/>
    <col min="6" max="6" width="2.00390625" style="0" customWidth="1"/>
    <col min="7" max="7" width="20.125" style="0" customWidth="1"/>
    <col min="8" max="8" width="2.375" style="0" customWidth="1"/>
    <col min="9" max="9" width="16.375" style="0" customWidth="1"/>
    <col min="10" max="10" width="2.50390625" style="0" customWidth="1"/>
    <col min="12" max="12" width="2.875" style="0" customWidth="1"/>
    <col min="14" max="14" width="2.125" style="0" customWidth="1"/>
    <col min="20" max="20" width="23.50390625" style="0" bestFit="1" customWidth="1"/>
    <col min="21" max="21" width="15.00390625" style="0" bestFit="1" customWidth="1"/>
  </cols>
  <sheetData>
    <row r="3" spans="2:22" ht="16.5" thickBot="1">
      <c r="B3" s="2" t="s">
        <v>22</v>
      </c>
      <c r="C3" s="2" t="s">
        <v>23</v>
      </c>
      <c r="D3" s="3"/>
      <c r="E3" s="3" t="s">
        <v>24</v>
      </c>
      <c r="F3" s="3"/>
      <c r="G3" s="3" t="s">
        <v>25</v>
      </c>
      <c r="H3" s="3"/>
      <c r="I3" s="3" t="s">
        <v>26</v>
      </c>
      <c r="J3" s="3"/>
      <c r="K3" s="3" t="s">
        <v>27</v>
      </c>
      <c r="L3" s="3"/>
      <c r="M3" s="3" t="s">
        <v>0</v>
      </c>
      <c r="N3" s="3"/>
      <c r="O3" s="3" t="s">
        <v>28</v>
      </c>
      <c r="Q3" t="s">
        <v>79</v>
      </c>
      <c r="S3" s="9"/>
      <c r="T3" s="10" t="s">
        <v>91</v>
      </c>
      <c r="U3" s="10"/>
      <c r="V3" s="11" t="s">
        <v>92</v>
      </c>
    </row>
    <row r="4" spans="2:22" ht="15.75" thickBot="1">
      <c r="B4" s="4" t="s">
        <v>8</v>
      </c>
      <c r="C4" s="5" t="s">
        <v>29</v>
      </c>
      <c r="E4" s="6" t="s">
        <v>6</v>
      </c>
      <c r="G4" s="6" t="s">
        <v>1</v>
      </c>
      <c r="I4" t="s">
        <v>30</v>
      </c>
      <c r="K4" t="s">
        <v>31</v>
      </c>
      <c r="M4" t="s">
        <v>19</v>
      </c>
      <c r="O4" t="s">
        <v>32</v>
      </c>
      <c r="Q4" t="s">
        <v>80</v>
      </c>
      <c r="S4" s="137" t="s">
        <v>22</v>
      </c>
      <c r="T4" s="12" t="s">
        <v>8</v>
      </c>
      <c r="U4" s="13" t="e">
        <f>V4/V19</f>
        <v>#DIV/0!</v>
      </c>
      <c r="V4" s="14">
        <f>COUNTIF('Liste Jeunes'!$J$16:$J$48,T4)</f>
        <v>0</v>
      </c>
    </row>
    <row r="5" spans="2:22" ht="15.75" thickBot="1">
      <c r="B5" s="4" t="s">
        <v>10</v>
      </c>
      <c r="C5" s="5" t="s">
        <v>33</v>
      </c>
      <c r="E5" s="6" t="s">
        <v>7</v>
      </c>
      <c r="G5" s="6" t="s">
        <v>5</v>
      </c>
      <c r="I5" t="s">
        <v>34</v>
      </c>
      <c r="K5" t="s">
        <v>35</v>
      </c>
      <c r="M5" t="s">
        <v>36</v>
      </c>
      <c r="O5" t="s">
        <v>37</v>
      </c>
      <c r="Q5" t="s">
        <v>81</v>
      </c>
      <c r="S5" s="138"/>
      <c r="T5" s="15" t="s">
        <v>10</v>
      </c>
      <c r="U5" s="16" t="e">
        <f>V5/V19</f>
        <v>#DIV/0!</v>
      </c>
      <c r="V5" s="14">
        <f>COUNTIF('Liste Jeunes'!$J$16:$J$48,T5)</f>
        <v>0</v>
      </c>
    </row>
    <row r="6" spans="2:22" ht="15.75" thickBot="1">
      <c r="B6" s="4" t="s">
        <v>38</v>
      </c>
      <c r="C6" s="5" t="s">
        <v>39</v>
      </c>
      <c r="E6" s="6" t="s">
        <v>2</v>
      </c>
      <c r="G6" s="6" t="s">
        <v>9</v>
      </c>
      <c r="K6" t="s">
        <v>40</v>
      </c>
      <c r="O6" t="s">
        <v>41</v>
      </c>
      <c r="S6" s="138"/>
      <c r="T6" s="15" t="s">
        <v>38</v>
      </c>
      <c r="U6" s="16" t="e">
        <f>V6/V19</f>
        <v>#DIV/0!</v>
      </c>
      <c r="V6" s="14">
        <f>COUNTIF('Liste Jeunes'!$J$16:$J$48,T6)</f>
        <v>0</v>
      </c>
    </row>
    <row r="7" spans="2:22" ht="15.75" thickBot="1">
      <c r="B7" s="4" t="s">
        <v>42</v>
      </c>
      <c r="C7" s="5" t="s">
        <v>43</v>
      </c>
      <c r="E7" s="6" t="s">
        <v>3</v>
      </c>
      <c r="K7" t="s">
        <v>44</v>
      </c>
      <c r="O7" t="s">
        <v>45</v>
      </c>
      <c r="S7" s="138"/>
      <c r="T7" s="15" t="s">
        <v>42</v>
      </c>
      <c r="U7" s="16" t="e">
        <f>V7/V19</f>
        <v>#DIV/0!</v>
      </c>
      <c r="V7" s="14">
        <f>COUNTIF('Liste Jeunes'!$J$16:$J$48,T7)</f>
        <v>0</v>
      </c>
    </row>
    <row r="8" spans="2:22" ht="15.75" thickBot="1">
      <c r="B8" s="7" t="s">
        <v>46</v>
      </c>
      <c r="C8" s="5" t="s">
        <v>47</v>
      </c>
      <c r="E8" s="6" t="s">
        <v>48</v>
      </c>
      <c r="G8" t="s">
        <v>49</v>
      </c>
      <c r="K8" t="s">
        <v>50</v>
      </c>
      <c r="S8" s="138"/>
      <c r="T8" s="18" t="s">
        <v>46</v>
      </c>
      <c r="U8" s="16" t="e">
        <f>V8/V19</f>
        <v>#DIV/0!</v>
      </c>
      <c r="V8" s="14">
        <f>COUNTIF('Liste Jeunes'!$J$16:$J$48,T8)</f>
        <v>0</v>
      </c>
    </row>
    <row r="9" spans="2:22" ht="15.75" thickBot="1">
      <c r="B9" s="4" t="s">
        <v>13</v>
      </c>
      <c r="C9" s="5" t="s">
        <v>51</v>
      </c>
      <c r="E9" s="6" t="s">
        <v>52</v>
      </c>
      <c r="G9" s="5" t="s">
        <v>53</v>
      </c>
      <c r="K9" t="s">
        <v>54</v>
      </c>
      <c r="S9" s="138"/>
      <c r="T9" s="15" t="s">
        <v>13</v>
      </c>
      <c r="U9" s="16" t="e">
        <f>V9/V19</f>
        <v>#DIV/0!</v>
      </c>
      <c r="V9" s="14">
        <f>COUNTIF('Liste Jeunes'!$J$16:$J$48,T9)</f>
        <v>0</v>
      </c>
    </row>
    <row r="10" spans="2:22" ht="15.75" thickBot="1">
      <c r="B10" s="7" t="s">
        <v>55</v>
      </c>
      <c r="C10" s="5" t="s">
        <v>56</v>
      </c>
      <c r="G10" s="5" t="s">
        <v>57</v>
      </c>
      <c r="K10" t="s">
        <v>58</v>
      </c>
      <c r="S10" s="138"/>
      <c r="T10" s="18" t="s">
        <v>55</v>
      </c>
      <c r="U10" s="16" t="e">
        <f>V10/AJ4</f>
        <v>#DIV/0!</v>
      </c>
      <c r="V10" s="14">
        <f>COUNTIF('Liste Jeunes'!$J$16:$J$48,T10)</f>
        <v>0</v>
      </c>
    </row>
    <row r="11" spans="2:22" ht="15.75" thickBot="1">
      <c r="B11" s="4" t="s">
        <v>4</v>
      </c>
      <c r="C11" s="5" t="s">
        <v>59</v>
      </c>
      <c r="K11" t="s">
        <v>60</v>
      </c>
      <c r="S11" s="138"/>
      <c r="T11" s="15" t="s">
        <v>4</v>
      </c>
      <c r="U11" s="16" t="e">
        <f>V11/AJ4</f>
        <v>#DIV/0!</v>
      </c>
      <c r="V11" s="14">
        <f>COUNTIF('Liste Jeunes'!$J$16:$J$48,T11)</f>
        <v>0</v>
      </c>
    </row>
    <row r="12" spans="2:22" ht="15.75" thickBot="1">
      <c r="B12" s="4" t="s">
        <v>61</v>
      </c>
      <c r="C12" s="5" t="s">
        <v>62</v>
      </c>
      <c r="K12" t="s">
        <v>63</v>
      </c>
      <c r="S12" s="138"/>
      <c r="T12" s="15" t="s">
        <v>61</v>
      </c>
      <c r="U12" s="16" t="e">
        <f>V12/AJ4</f>
        <v>#DIV/0!</v>
      </c>
      <c r="V12" s="14">
        <f>COUNTIF('Liste Jeunes'!$J$16:$J$48,T12)</f>
        <v>0</v>
      </c>
    </row>
    <row r="13" spans="2:22" ht="15.75" thickBot="1">
      <c r="B13" s="7" t="s">
        <v>64</v>
      </c>
      <c r="C13" s="5" t="s">
        <v>65</v>
      </c>
      <c r="K13" t="s">
        <v>66</v>
      </c>
      <c r="S13" s="138"/>
      <c r="T13" s="18" t="s">
        <v>64</v>
      </c>
      <c r="U13" s="16" t="e">
        <f>V13/AJ4</f>
        <v>#DIV/0!</v>
      </c>
      <c r="V13" s="14">
        <f>COUNTIF('Liste Jeunes'!$J$16:$J$48,T13)</f>
        <v>0</v>
      </c>
    </row>
    <row r="14" spans="2:22" ht="15.75" thickBot="1">
      <c r="B14" s="4" t="s">
        <v>14</v>
      </c>
      <c r="C14" s="5" t="s">
        <v>67</v>
      </c>
      <c r="K14" t="s">
        <v>68</v>
      </c>
      <c r="S14" s="138"/>
      <c r="T14" s="15" t="s">
        <v>14</v>
      </c>
      <c r="U14" s="16" t="e">
        <f>V14/AJ4</f>
        <v>#DIV/0!</v>
      </c>
      <c r="V14" s="14">
        <f>COUNTIF('Liste Jeunes'!$J$16:$J$48,T14)</f>
        <v>0</v>
      </c>
    </row>
    <row r="15" spans="2:22" ht="15.75" thickBot="1">
      <c r="B15" s="4" t="s">
        <v>12</v>
      </c>
      <c r="C15" s="5" t="s">
        <v>69</v>
      </c>
      <c r="K15" t="s">
        <v>70</v>
      </c>
      <c r="S15" s="138"/>
      <c r="T15" s="15" t="s">
        <v>12</v>
      </c>
      <c r="U15" s="16" t="e">
        <f>V15/AJ4</f>
        <v>#DIV/0!</v>
      </c>
      <c r="V15" s="14">
        <f>COUNTIF('Liste Jeunes'!$J$16:$J$48,T15)</f>
        <v>0</v>
      </c>
    </row>
    <row r="16" spans="2:22" ht="15.75" thickBot="1">
      <c r="B16" s="4" t="s">
        <v>11</v>
      </c>
      <c r="C16" s="5" t="s">
        <v>71</v>
      </c>
      <c r="S16" s="138"/>
      <c r="T16" s="15" t="s">
        <v>11</v>
      </c>
      <c r="U16" s="16" t="e">
        <f>V16/AJ4</f>
        <v>#DIV/0!</v>
      </c>
      <c r="V16" s="14">
        <f>COUNTIF('Liste Jeunes'!$J$16:$J$48,T16)</f>
        <v>0</v>
      </c>
    </row>
    <row r="17" spans="2:22" ht="15.75" thickBot="1">
      <c r="B17" s="4" t="s">
        <v>72</v>
      </c>
      <c r="C17" s="5" t="s">
        <v>73</v>
      </c>
      <c r="S17" s="138"/>
      <c r="T17" s="15" t="s">
        <v>72</v>
      </c>
      <c r="U17" s="16" t="e">
        <f>V17/AJ4</f>
        <v>#DIV/0!</v>
      </c>
      <c r="V17" s="14">
        <f>COUNTIF('Liste Jeunes'!$J$16:$J$48,T17)</f>
        <v>0</v>
      </c>
    </row>
    <row r="18" spans="2:22" ht="15">
      <c r="B18" s="4" t="s">
        <v>15</v>
      </c>
      <c r="C18" s="5" t="s">
        <v>74</v>
      </c>
      <c r="S18" s="138"/>
      <c r="T18" s="15" t="s">
        <v>15</v>
      </c>
      <c r="U18" s="16" t="e">
        <f>V18/AJ4</f>
        <v>#DIV/0!</v>
      </c>
      <c r="V18" s="14">
        <f>COUNTIF('Liste Jeunes'!$J$16:$J$48,T18)</f>
        <v>0</v>
      </c>
    </row>
    <row r="19" spans="19:22" ht="15.75" thickBot="1">
      <c r="S19" s="139"/>
      <c r="T19" s="140" t="s">
        <v>93</v>
      </c>
      <c r="U19" s="141"/>
      <c r="V19" s="19">
        <f>SUM(V4:V18)</f>
        <v>0</v>
      </c>
    </row>
    <row r="20" spans="3:22" ht="15">
      <c r="C20" s="5" t="s">
        <v>75</v>
      </c>
      <c r="S20" s="142" t="s">
        <v>94</v>
      </c>
      <c r="T20" s="20" t="s">
        <v>95</v>
      </c>
      <c r="U20" s="13" t="e">
        <f>V20/V19</f>
        <v>#DIV/0!</v>
      </c>
      <c r="V20" s="21">
        <f>COUNT(AG47:AG92,400)-1-AL42</f>
        <v>0</v>
      </c>
    </row>
    <row r="21" spans="3:22" ht="21.75" thickBot="1">
      <c r="C21" s="5" t="s">
        <v>76</v>
      </c>
      <c r="S21" s="143"/>
      <c r="T21" s="22" t="s">
        <v>96</v>
      </c>
      <c r="U21" s="23" t="e">
        <f>V21/AJ20</f>
        <v>#DIV/0!</v>
      </c>
      <c r="V21" s="24">
        <f>COUNT(AG47:AG500,150)-1</f>
        <v>0</v>
      </c>
    </row>
    <row r="22" spans="3:22" ht="19.5" thickBot="1">
      <c r="C22" s="5" t="s">
        <v>77</v>
      </c>
      <c r="S22" s="144" t="s">
        <v>0</v>
      </c>
      <c r="T22" s="12" t="s">
        <v>36</v>
      </c>
      <c r="U22" s="13" t="e">
        <f>V22/V19</f>
        <v>#DIV/0!</v>
      </c>
      <c r="V22" s="14">
        <f>COUNTIF('Liste Jeunes'!C16:C48,"F")</f>
        <v>0</v>
      </c>
    </row>
    <row r="23" spans="19:22" ht="19.5" thickBot="1">
      <c r="S23" s="145"/>
      <c r="T23" s="25" t="s">
        <v>19</v>
      </c>
      <c r="U23" s="13" t="e">
        <f>V23/V19</f>
        <v>#DIV/0!</v>
      </c>
      <c r="V23" s="14">
        <f>COUNTIF('Liste Jeunes'!C16:C48,"M")</f>
        <v>0</v>
      </c>
    </row>
    <row r="24" spans="19:22" ht="19.5" thickBot="1">
      <c r="S24" s="146"/>
      <c r="T24" s="140" t="s">
        <v>93</v>
      </c>
      <c r="U24" s="141"/>
      <c r="V24" s="19">
        <f>SUM(V22:V23)</f>
        <v>0</v>
      </c>
    </row>
    <row r="25" spans="19:22" ht="18.75">
      <c r="S25" s="134" t="s">
        <v>83</v>
      </c>
      <c r="T25" s="28" t="s">
        <v>97</v>
      </c>
      <c r="U25" s="29" t="e">
        <f>AVERAGE('Liste Jeunes'!G16:G48)</f>
        <v>#DIV/0!</v>
      </c>
      <c r="V25" s="30"/>
    </row>
    <row r="26" spans="19:22" ht="18.75">
      <c r="S26" s="135"/>
      <c r="T26" s="7" t="s">
        <v>98</v>
      </c>
      <c r="U26" s="31">
        <f>MIN('Liste Jeunes'!G16:G48)</f>
        <v>0</v>
      </c>
      <c r="V26" s="32"/>
    </row>
    <row r="27" spans="19:22" ht="19.5" thickBot="1">
      <c r="S27" s="136"/>
      <c r="T27" s="33" t="s">
        <v>99</v>
      </c>
      <c r="U27" s="34">
        <f>MAX('Liste Jeunes'!G16:G48)</f>
        <v>0</v>
      </c>
      <c r="V27" s="35"/>
    </row>
    <row r="28" spans="19:22" ht="63">
      <c r="S28" s="147" t="s">
        <v>88</v>
      </c>
      <c r="T28" s="36" t="str">
        <f>E4</f>
        <v>Paramoteur</v>
      </c>
      <c r="U28" s="37" t="e">
        <f>V28/V19</f>
        <v>#DIV/0!</v>
      </c>
      <c r="V28" s="38">
        <f>COUNTIF('Liste Jeunes'!K16:K48,T28)</f>
        <v>0</v>
      </c>
    </row>
    <row r="29" spans="19:22" ht="15.75">
      <c r="S29" s="148"/>
      <c r="T29" s="36" t="str">
        <f>E5</f>
        <v>Pendulaire</v>
      </c>
      <c r="U29" s="16" t="e">
        <f>V29/V19</f>
        <v>#DIV/0!</v>
      </c>
      <c r="V29" s="17">
        <f>COUNTIF('Liste Jeunes'!K16:K48,T29)</f>
        <v>0</v>
      </c>
    </row>
    <row r="30" spans="19:22" ht="15.75">
      <c r="S30" s="148"/>
      <c r="T30" s="36" t="str">
        <f>E6</f>
        <v>Multiaxes</v>
      </c>
      <c r="U30" s="16" t="e">
        <f>V30/V19</f>
        <v>#DIV/0!</v>
      </c>
      <c r="V30" s="17">
        <f>COUNTIF('Liste Jeunes'!K16:K48,T30)</f>
        <v>0</v>
      </c>
    </row>
    <row r="31" spans="19:22" ht="15.75">
      <c r="S31" s="148"/>
      <c r="T31" s="36" t="str">
        <f>E7</f>
        <v>Autogire</v>
      </c>
      <c r="U31" s="16" t="e">
        <f>V31/V19</f>
        <v>#DIV/0!</v>
      </c>
      <c r="V31" s="17">
        <f>COUNTIF('Liste Jeunes'!K16:K48,T31)</f>
        <v>0</v>
      </c>
    </row>
    <row r="32" spans="19:22" ht="15.75">
      <c r="S32" s="148"/>
      <c r="T32" s="36" t="str">
        <f>E8</f>
        <v>Ballon</v>
      </c>
      <c r="U32" s="16" t="e">
        <f>V32/V19</f>
        <v>#DIV/0!</v>
      </c>
      <c r="V32" s="17">
        <f>COUNTIF('Liste Jeunes'!K16:K48,T32)</f>
        <v>0</v>
      </c>
    </row>
    <row r="33" spans="19:22" ht="15.75" thickBot="1">
      <c r="S33" s="148"/>
      <c r="T33" s="36" t="str">
        <f>E9</f>
        <v>Hélicoptère</v>
      </c>
      <c r="U33" s="26" t="e">
        <f>V33/V19</f>
        <v>#DIV/0!</v>
      </c>
      <c r="V33" s="27">
        <f>COUNTIF('Liste Jeunes'!K16:K48,T33)</f>
        <v>0</v>
      </c>
    </row>
    <row r="34" spans="19:22" ht="16.5" thickBot="1">
      <c r="S34" s="149"/>
      <c r="T34" s="140" t="s">
        <v>93</v>
      </c>
      <c r="U34" s="141"/>
      <c r="V34" s="19">
        <f>SUM(V28:V33)</f>
        <v>0</v>
      </c>
    </row>
    <row r="35" spans="19:22" ht="55.5">
      <c r="S35" s="147" t="s">
        <v>100</v>
      </c>
      <c r="T35" s="12" t="s">
        <v>1</v>
      </c>
      <c r="U35" s="13" t="e">
        <f>V35/AJ35</f>
        <v>#DIV/0!</v>
      </c>
      <c r="V35" s="39">
        <f>COUNTIF(AI47:AI204,T35)</f>
        <v>0</v>
      </c>
    </row>
    <row r="36" spans="19:22" ht="15.75">
      <c r="S36" s="148"/>
      <c r="T36" s="40" t="s">
        <v>9</v>
      </c>
      <c r="U36" s="16" t="e">
        <f>V36/AJ35</f>
        <v>#DIV/0!</v>
      </c>
      <c r="V36" s="41">
        <f>COUNTIF(AI47:AI204,T36)</f>
        <v>0</v>
      </c>
    </row>
    <row r="37" spans="19:22" ht="16.5" thickBot="1">
      <c r="S37" s="148"/>
      <c r="T37" s="15" t="s">
        <v>5</v>
      </c>
      <c r="U37" s="26" t="e">
        <f>V37/AJ35</f>
        <v>#DIV/0!</v>
      </c>
      <c r="V37" s="42">
        <f>COUNTIF(AI47:AI204,T37)</f>
        <v>0</v>
      </c>
    </row>
    <row r="38" spans="19:22" ht="16.5" thickBot="1">
      <c r="S38" s="149"/>
      <c r="T38" s="140" t="s">
        <v>93</v>
      </c>
      <c r="U38" s="141"/>
      <c r="V38" s="19">
        <f>SUM(V35:V37)</f>
        <v>0</v>
      </c>
    </row>
    <row r="39" spans="19:22" ht="23.25">
      <c r="S39" s="150" t="s">
        <v>101</v>
      </c>
      <c r="T39" s="153" t="s">
        <v>102</v>
      </c>
      <c r="U39" s="43"/>
      <c r="V39" s="44">
        <f>SUM(W39:AI39)</f>
        <v>0</v>
      </c>
    </row>
    <row r="40" spans="19:22" ht="23.25">
      <c r="S40" s="151"/>
      <c r="T40" s="154"/>
      <c r="U40" s="45" t="s">
        <v>93</v>
      </c>
      <c r="V40" s="46">
        <f>AE44</f>
        <v>0</v>
      </c>
    </row>
    <row r="41" spans="19:22" ht="23.25">
      <c r="S41" s="151"/>
      <c r="T41" s="154"/>
      <c r="U41" s="45" t="s">
        <v>103</v>
      </c>
      <c r="V41" s="46">
        <f>AF44</f>
        <v>0</v>
      </c>
    </row>
    <row r="42" spans="19:22" ht="24" thickBot="1">
      <c r="S42" s="152"/>
      <c r="T42" s="155"/>
      <c r="U42" s="47" t="s">
        <v>104</v>
      </c>
      <c r="V42" s="48">
        <f>AG44</f>
        <v>0</v>
      </c>
    </row>
  </sheetData>
  <sheetProtection/>
  <mergeCells count="12">
    <mergeCell ref="S28:S34"/>
    <mergeCell ref="T34:U34"/>
    <mergeCell ref="S35:S38"/>
    <mergeCell ref="T38:U38"/>
    <mergeCell ref="S39:S42"/>
    <mergeCell ref="T39:T42"/>
    <mergeCell ref="S25:S27"/>
    <mergeCell ref="S4:S19"/>
    <mergeCell ref="T19:U19"/>
    <mergeCell ref="S20:S21"/>
    <mergeCell ref="S22:S24"/>
    <mergeCell ref="T24:U2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Service club</Manager>
  <Company>FFPLUM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Fiche liste BIA</dc:title>
  <dc:subject>liste des particpanst aux vols découvertes BIA</dc:subject>
  <dc:creator>M. AZZOUNI</dc:creator>
  <cp:keywords/>
  <dc:description/>
  <cp:lastModifiedBy>Gérard PICOT</cp:lastModifiedBy>
  <cp:lastPrinted>2021-10-18T08:59:24Z</cp:lastPrinted>
  <dcterms:created xsi:type="dcterms:W3CDTF">2021-01-18T16:14:42Z</dcterms:created>
  <dcterms:modified xsi:type="dcterms:W3CDTF">2023-04-13T12:39:05Z</dcterms:modified>
  <cp:category/>
  <cp:version/>
  <cp:contentType/>
  <cp:contentStatus/>
</cp:coreProperties>
</file>